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17235" windowHeight="7875" tabRatio="688" firstSheet="1" activeTab="1"/>
  </bookViews>
  <sheets>
    <sheet name="Gráficos 6, 7 e 8" sheetId="11" r:id="rId1"/>
    <sheet name="TABELA 1" sheetId="1" r:id="rId2"/>
    <sheet name="quadro 1" sheetId="3" r:id="rId3"/>
    <sheet name="quadro 2" sheetId="4" r:id="rId4"/>
    <sheet name="TABELA2" sheetId="2" r:id="rId5"/>
    <sheet name="Gráficos 1, 2 e 3" sheetId="6" r:id="rId6"/>
    <sheet name="Gráfico 4" sheetId="7" r:id="rId7"/>
    <sheet name="TABELA 3" sheetId="8" r:id="rId8"/>
    <sheet name="TABELA 4 e gráfico 5" sheetId="9" r:id="rId9"/>
    <sheet name="TABELA 5" sheetId="10" r:id="rId10"/>
    <sheet name="TABELA 6" sheetId="5" r:id="rId11"/>
  </sheets>
  <externalReferences>
    <externalReference r:id="rId12"/>
  </externalReferences>
  <definedNames>
    <definedName name="_Fill" localSheetId="7" hidden="1">#REF!</definedName>
    <definedName name="_Fill" localSheetId="8" hidden="1">#REF!</definedName>
    <definedName name="_Fill" localSheetId="9" hidden="1">#REF!</definedName>
    <definedName name="_Fill" hidden="1">#REF!</definedName>
    <definedName name="_MAC1">#N/A</definedName>
    <definedName name="_Order1" hidden="1">255</definedName>
    <definedName name="_Order2" hidden="1">255</definedName>
    <definedName name="_p2" localSheetId="7">#REF!</definedName>
    <definedName name="_p2" localSheetId="8">#REF!</definedName>
    <definedName name="_p2" localSheetId="9">#REF!</definedName>
    <definedName name="_p2">#REF!</definedName>
    <definedName name="_p3" localSheetId="7">#REF!</definedName>
    <definedName name="_p3" localSheetId="8">#REF!</definedName>
    <definedName name="_p3" localSheetId="9">#REF!</definedName>
    <definedName name="_p3">#REF!</definedName>
    <definedName name="_p4" localSheetId="7">#REF!</definedName>
    <definedName name="_p4" localSheetId="8">#REF!</definedName>
    <definedName name="_p4" localSheetId="9">#REF!</definedName>
    <definedName name="_p4">#REF!</definedName>
    <definedName name="_p5" localSheetId="7">#REF!</definedName>
    <definedName name="_p5" localSheetId="8">#REF!</definedName>
    <definedName name="_p5" localSheetId="9">#REF!</definedName>
    <definedName name="_p5">#REF!</definedName>
    <definedName name="_Parse_In" localSheetId="7" hidden="1">#REF!</definedName>
    <definedName name="_Parse_In" localSheetId="8" hidden="1">#REF!</definedName>
    <definedName name="_Parse_In" localSheetId="9" hidden="1">#REF!</definedName>
    <definedName name="_Parse_In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hidden="1">#REF!</definedName>
    <definedName name="aa" localSheetId="7">#REF!</definedName>
    <definedName name="aa" localSheetId="8">#REF!</definedName>
    <definedName name="aa" localSheetId="9">#REF!</definedName>
    <definedName name="aa">#REF!</definedName>
    <definedName name="aaaaaaaaaaaaaaaa" localSheetId="7">#REF!</definedName>
    <definedName name="aaaaaaaaaaaaaaaa" localSheetId="8">#REF!</definedName>
    <definedName name="aaaaaaaaaaaaaaaa" localSheetId="9">#REF!</definedName>
    <definedName name="aaaaaaaaaaaaaaaa">#REF!</definedName>
    <definedName name="_xlnm.Print_Area" localSheetId="0">'Gráficos 6, 7 e 8'!$A$198:$N$249</definedName>
    <definedName name="_xlnm.Print_Area" localSheetId="2">'quadro 1'!$A$1:$E$30</definedName>
    <definedName name="_xlnm.Print_Area" localSheetId="3">'quadro 2'!$A$1:$F$32</definedName>
    <definedName name="_xlnm.Print_Area" localSheetId="1">'TABELA 1'!$A$1:$P$39</definedName>
    <definedName name="_xlnm.Print_Area" localSheetId="8">'TABELA 4 e gráfico 5'!$A$1:$P$16</definedName>
    <definedName name="bb" localSheetId="7">#REF!</definedName>
    <definedName name="bb" localSheetId="8">#REF!</definedName>
    <definedName name="bb" localSheetId="9">#REF!</definedName>
    <definedName name="bb">#REF!</definedName>
    <definedName name="bbbbbbbbbb" localSheetId="7">#REF!</definedName>
    <definedName name="bbbbbbbbbb" localSheetId="8">#REF!</definedName>
    <definedName name="bbbbbbbbbb" localSheetId="9">#REF!</definedName>
    <definedName name="bbbbbbbbbb">#REF!</definedName>
    <definedName name="bbbbbbbbbbb" localSheetId="7">#REF!</definedName>
    <definedName name="bbbbbbbbbbb" localSheetId="8">#REF!</definedName>
    <definedName name="bbbbbbbbbbb" localSheetId="9">#REF!</definedName>
    <definedName name="bbbbbbbbbbb">#REF!</definedName>
    <definedName name="bbbbbbbbbbbbb" localSheetId="7">#REF!</definedName>
    <definedName name="bbbbbbbbbbbbb" localSheetId="8">#REF!</definedName>
    <definedName name="bbbbbbbbbbbbb" localSheetId="9">#REF!</definedName>
    <definedName name="bbbbbbbbbbbbb">#REF!</definedName>
    <definedName name="bbbbbbbbbbbbbbbbb" localSheetId="7">#REF!</definedName>
    <definedName name="bbbbbbbbbbbbbbbbb" localSheetId="8">#REF!</definedName>
    <definedName name="bbbbbbbbbbbbbbbbb" localSheetId="9">#REF!</definedName>
    <definedName name="bbbbbbbbbbbbbbbbb">#REF!</definedName>
    <definedName name="bbbbbbbbbbbbbbbbbbb" localSheetId="7">#REF!</definedName>
    <definedName name="bbbbbbbbbbbbbbbbbbb" localSheetId="8">#REF!</definedName>
    <definedName name="bbbbbbbbbbbbbbbbbbb" localSheetId="9">#REF!</definedName>
    <definedName name="bbbbbbbbbbbbbbbbbbb">#REF!</definedName>
    <definedName name="bbbbbbbbbbbbbbbbbbbbbb" localSheetId="7">#REF!</definedName>
    <definedName name="bbbbbbbbbbbbbbbbbbbbbb" localSheetId="8">#REF!</definedName>
    <definedName name="bbbbbbbbbbbbbbbbbbbbbb" localSheetId="9">#REF!</definedName>
    <definedName name="bbbbbbbbbbbbbbbbbbbbbb">#REF!</definedName>
    <definedName name="bh" localSheetId="7">#REF!</definedName>
    <definedName name="bh" localSheetId="8">#REF!</definedName>
    <definedName name="bh" localSheetId="9">#REF!</definedName>
    <definedName name="bh">#REF!</definedName>
    <definedName name="cc" localSheetId="7">#REF!</definedName>
    <definedName name="cc" localSheetId="8">#REF!</definedName>
    <definedName name="cc" localSheetId="9">#REF!</definedName>
    <definedName name="cc">#REF!</definedName>
    <definedName name="CODTERRITORIO" localSheetId="7">#REF!</definedName>
    <definedName name="CODTERRITORIO" localSheetId="8">#REF!</definedName>
    <definedName name="CODTERRITORIO" localSheetId="9">#REF!</definedName>
    <definedName name="CODTERRITORIO">#REF!</definedName>
    <definedName name="dd" localSheetId="7">#REF!</definedName>
    <definedName name="dd" localSheetId="8">#REF!</definedName>
    <definedName name="dd" localSheetId="9">#REF!</definedName>
    <definedName name="dd">#REF!</definedName>
    <definedName name="DICNOMEBL_Bairro" localSheetId="7">#REF!</definedName>
    <definedName name="DICNOMEBL_Bairro" localSheetId="8">#REF!</definedName>
    <definedName name="DICNOMEBL_Bairro" localSheetId="9">#REF!</definedName>
    <definedName name="DICNOMEBL_Bairro">#REF!</definedName>
    <definedName name="DICNOMEBL_BLC_UNIC" localSheetId="7">#REF!</definedName>
    <definedName name="DICNOMEBL_BLC_UNIC" localSheetId="8">#REF!</definedName>
    <definedName name="DICNOMEBL_BLC_UNIC" localSheetId="9">#REF!</definedName>
    <definedName name="DICNOMEBL_BLC_UNIC">#REF!</definedName>
    <definedName name="DICNOMEBL_Dist" localSheetId="7">#REF!</definedName>
    <definedName name="DICNOMEBL_Dist" localSheetId="8">#REF!</definedName>
    <definedName name="DICNOMEBL_Dist" localSheetId="9">#REF!</definedName>
    <definedName name="DICNOMEBL_Dist">#REF!</definedName>
    <definedName name="DICNOMEBL_Meso" localSheetId="7">#REF!</definedName>
    <definedName name="DICNOMEBL_Meso" localSheetId="8">#REF!</definedName>
    <definedName name="DICNOMEBL_Meso" localSheetId="9">#REF!</definedName>
    <definedName name="DICNOMEBL_Meso">#REF!</definedName>
    <definedName name="DICNOMEBL_Mesorreg" localSheetId="7">#REF!</definedName>
    <definedName name="DICNOMEBL_Mesorreg" localSheetId="8">#REF!</definedName>
    <definedName name="DICNOMEBL_Mesorreg" localSheetId="9">#REF!</definedName>
    <definedName name="DICNOMEBL_Mesorreg">#REF!</definedName>
    <definedName name="DICNOMEBL_Micro" localSheetId="7">#REF!</definedName>
    <definedName name="DICNOMEBL_Micro" localSheetId="8">#REF!</definedName>
    <definedName name="DICNOMEBL_Micro" localSheetId="9">#REF!</definedName>
    <definedName name="DICNOMEBL_Micro">#REF!</definedName>
    <definedName name="DICNOMEBL_Microrre" localSheetId="7">#REF!</definedName>
    <definedName name="DICNOMEBL_Microrre" localSheetId="8">#REF!</definedName>
    <definedName name="DICNOMEBL_Microrre" localSheetId="9">#REF!</definedName>
    <definedName name="DICNOMEBL_Microrre">#REF!</definedName>
    <definedName name="DICNOMEBL_Mun" localSheetId="7">#REF!</definedName>
    <definedName name="DICNOMEBL_Mun" localSheetId="8">#REF!</definedName>
    <definedName name="DICNOMEBL_Mun" localSheetId="9">#REF!</definedName>
    <definedName name="DICNOMEBL_Mun">#REF!</definedName>
    <definedName name="DICNOMEBL_Munic" localSheetId="7">#REF!</definedName>
    <definedName name="DICNOMEBL_Munic" localSheetId="8">#REF!</definedName>
    <definedName name="DICNOMEBL_Munic" localSheetId="9">#REF!</definedName>
    <definedName name="DICNOMEBL_Munic">#REF!</definedName>
    <definedName name="DICNOMEBL_Municipi" localSheetId="7">#REF!</definedName>
    <definedName name="DICNOMEBL_Municipi" localSheetId="8">#REF!</definedName>
    <definedName name="DICNOMEBL_Municipi" localSheetId="9">#REF!</definedName>
    <definedName name="DICNOMEBL_Municipi">#REF!</definedName>
    <definedName name="DICNOMEBL_Subdist" localSheetId="7">#REF!</definedName>
    <definedName name="DICNOMEBL_Subdist" localSheetId="8">#REF!</definedName>
    <definedName name="DICNOMEBL_Subdist" localSheetId="9">#REF!</definedName>
    <definedName name="DICNOMEBL_Subdist">#REF!</definedName>
    <definedName name="DICNOMEBL_UF" localSheetId="7">#REF!</definedName>
    <definedName name="DICNOMEBL_UF" localSheetId="8">#REF!</definedName>
    <definedName name="DICNOMEBL_UF" localSheetId="9">#REF!</definedName>
    <definedName name="DICNOMEBL_UF">#REF!</definedName>
    <definedName name="ee" localSheetId="7">#REF!</definedName>
    <definedName name="ee" localSheetId="8">#REF!</definedName>
    <definedName name="ee" localSheetId="9">#REF!</definedName>
    <definedName name="ee">#REF!</definedName>
    <definedName name="er" localSheetId="7">#REF!</definedName>
    <definedName name="er" localSheetId="8">#REF!</definedName>
    <definedName name="er" localSheetId="9">#REF!</definedName>
    <definedName name="er">#REF!</definedName>
    <definedName name="ff" localSheetId="7">#REF!</definedName>
    <definedName name="ff" localSheetId="8">#REF!</definedName>
    <definedName name="ff" localSheetId="9">#REF!</definedName>
    <definedName name="ff">#REF!</definedName>
    <definedName name="FILTROBL_Bairro" localSheetId="7">#REF!</definedName>
    <definedName name="FILTROBL_Bairro" localSheetId="8">#REF!</definedName>
    <definedName name="FILTROBL_Bairro" localSheetId="9">#REF!</definedName>
    <definedName name="FILTROBL_Bairro">#REF!</definedName>
    <definedName name="FILTROBL_BLC_UNIC" localSheetId="7">#REF!</definedName>
    <definedName name="FILTROBL_BLC_UNIC" localSheetId="8">#REF!</definedName>
    <definedName name="FILTROBL_BLC_UNIC" localSheetId="9">#REF!</definedName>
    <definedName name="FILTROBL_BLC_UNIC">#REF!</definedName>
    <definedName name="FILTROBL_Dist" localSheetId="7">#REF!</definedName>
    <definedName name="FILTROBL_Dist" localSheetId="8">#REF!</definedName>
    <definedName name="FILTROBL_Dist" localSheetId="9">#REF!</definedName>
    <definedName name="FILTROBL_Dist">#REF!</definedName>
    <definedName name="FILTROBL_Distrito" localSheetId="7">#REF!</definedName>
    <definedName name="FILTROBL_Distrito" localSheetId="8">#REF!</definedName>
    <definedName name="FILTROBL_Distrito" localSheetId="9">#REF!</definedName>
    <definedName name="FILTROBL_Distrito">#REF!</definedName>
    <definedName name="FILTROBL_Meso" localSheetId="7">#REF!</definedName>
    <definedName name="FILTROBL_Meso" localSheetId="8">#REF!</definedName>
    <definedName name="FILTROBL_Meso" localSheetId="9">#REF!</definedName>
    <definedName name="FILTROBL_Meso">#REF!</definedName>
    <definedName name="FILTROBL_Mesorreg" localSheetId="7">#REF!</definedName>
    <definedName name="FILTROBL_Mesorreg" localSheetId="8">#REF!</definedName>
    <definedName name="FILTROBL_Mesorreg" localSheetId="9">#REF!</definedName>
    <definedName name="FILTROBL_Mesorreg">#REF!</definedName>
    <definedName name="FILTROBL_Micro" localSheetId="7">#REF!</definedName>
    <definedName name="FILTROBL_Micro" localSheetId="8">#REF!</definedName>
    <definedName name="FILTROBL_Micro" localSheetId="9">#REF!</definedName>
    <definedName name="FILTROBL_Micro">#REF!</definedName>
    <definedName name="FILTROBL_Microrre" localSheetId="7">#REF!</definedName>
    <definedName name="FILTROBL_Microrre" localSheetId="8">#REF!</definedName>
    <definedName name="FILTROBL_Microrre" localSheetId="9">#REF!</definedName>
    <definedName name="FILTROBL_Microrre">#REF!</definedName>
    <definedName name="FILTROBL_Mun" localSheetId="7">#REF!</definedName>
    <definedName name="FILTROBL_Mun" localSheetId="8">#REF!</definedName>
    <definedName name="FILTROBL_Mun" localSheetId="9">#REF!</definedName>
    <definedName name="FILTROBL_Mun">#REF!</definedName>
    <definedName name="FILTROBL_Munic" localSheetId="7">#REF!</definedName>
    <definedName name="FILTROBL_Munic" localSheetId="8">#REF!</definedName>
    <definedName name="FILTROBL_Munic" localSheetId="9">#REF!</definedName>
    <definedName name="FILTROBL_Munic">#REF!</definedName>
    <definedName name="FILTROBL_Municipi" localSheetId="7">#REF!</definedName>
    <definedName name="FILTROBL_Municipi" localSheetId="8">#REF!</definedName>
    <definedName name="FILTROBL_Municipi" localSheetId="9">#REF!</definedName>
    <definedName name="FILTROBL_Municipi">#REF!</definedName>
    <definedName name="FILTROBL_Subdist" localSheetId="7">#REF!</definedName>
    <definedName name="FILTROBL_Subdist" localSheetId="8">#REF!</definedName>
    <definedName name="FILTROBL_Subdist" localSheetId="9">#REF!</definedName>
    <definedName name="FILTROBL_Subdist">#REF!</definedName>
    <definedName name="FILTROBL_UF" localSheetId="7">#REF!</definedName>
    <definedName name="FILTROBL_UF" localSheetId="8">#REF!</definedName>
    <definedName name="FILTROBL_UF" localSheetId="9">#REF!</definedName>
    <definedName name="FILTROBL_UF">#REF!</definedName>
    <definedName name="gg" localSheetId="7">#REF!</definedName>
    <definedName name="gg" localSheetId="8">#REF!</definedName>
    <definedName name="gg" localSheetId="9">#REF!</definedName>
    <definedName name="gg">#REF!</definedName>
    <definedName name="gh" localSheetId="7">#REF!</definedName>
    <definedName name="gh" localSheetId="8">#REF!</definedName>
    <definedName name="gh" localSheetId="9">#REF!</definedName>
    <definedName name="gh">#REF!</definedName>
    <definedName name="hh" localSheetId="7">#REF!</definedName>
    <definedName name="hh" localSheetId="8">#REF!</definedName>
    <definedName name="hh" localSheetId="9">#REF!</definedName>
    <definedName name="hh">#REF!</definedName>
    <definedName name="ii" localSheetId="7">#REF!</definedName>
    <definedName name="ii" localSheetId="8">#REF!</definedName>
    <definedName name="ii" localSheetId="9">#REF!</definedName>
    <definedName name="ii">#REF!</definedName>
    <definedName name="jj" localSheetId="7">#REF!</definedName>
    <definedName name="jj" localSheetId="8">#REF!</definedName>
    <definedName name="jj" localSheetId="9">#REF!</definedName>
    <definedName name="jj">#REF!</definedName>
    <definedName name="kk" localSheetId="7">#REF!</definedName>
    <definedName name="kk" localSheetId="8">#REF!</definedName>
    <definedName name="kk" localSheetId="9">#REF!</definedName>
    <definedName name="kk">#REF!</definedName>
    <definedName name="ll" localSheetId="7">#REF!</definedName>
    <definedName name="ll" localSheetId="8">#REF!</definedName>
    <definedName name="ll" localSheetId="9">#REF!</definedName>
    <definedName name="ll">#REF!</definedName>
    <definedName name="mm" localSheetId="7">#REF!</definedName>
    <definedName name="mm" localSheetId="8">#REF!</definedName>
    <definedName name="mm" localSheetId="9">#REF!</definedName>
    <definedName name="mm">#REF!</definedName>
    <definedName name="na" localSheetId="7">#REF!</definedName>
    <definedName name="na" localSheetId="8">#REF!</definedName>
    <definedName name="na" localSheetId="9">#REF!</definedName>
    <definedName name="na">#REF!</definedName>
    <definedName name="nn" localSheetId="7">#REF!</definedName>
    <definedName name="nn" localSheetId="8">#REF!</definedName>
    <definedName name="nn" localSheetId="9">#REF!</definedName>
    <definedName name="nn">#REF!</definedName>
    <definedName name="NOMEPRODUTO1" localSheetId="7">#REF!</definedName>
    <definedName name="NOMEPRODUTO1" localSheetId="8">#REF!</definedName>
    <definedName name="NOMEPRODUTO1" localSheetId="9">#REF!</definedName>
    <definedName name="NOMEPRODUTO1">#REF!</definedName>
    <definedName name="NOMEPRODUTO2" localSheetId="7">#REF!</definedName>
    <definedName name="NOMEPRODUTO2" localSheetId="8">#REF!</definedName>
    <definedName name="NOMEPRODUTO2" localSheetId="9">#REF!</definedName>
    <definedName name="NOMEPRODUTO2">#REF!</definedName>
    <definedName name="NOMEPRODUTO3" localSheetId="7">#REF!</definedName>
    <definedName name="NOMEPRODUTO3" localSheetId="8">#REF!</definedName>
    <definedName name="NOMEPRODUTO3" localSheetId="9">#REF!</definedName>
    <definedName name="NOMEPRODUTO3">#REF!</definedName>
    <definedName name="NOMEPRODUTO4" localSheetId="7">#REF!</definedName>
    <definedName name="NOMEPRODUTO4" localSheetId="8">#REF!</definedName>
    <definedName name="NOMEPRODUTO4" localSheetId="9">#REF!</definedName>
    <definedName name="NOMEPRODUTO4">#REF!</definedName>
    <definedName name="NOMETERRITORIO" localSheetId="7">#REF!</definedName>
    <definedName name="NOMETERRITORIO" localSheetId="8">#REF!</definedName>
    <definedName name="NOMETERRITORIO" localSheetId="9">#REF!</definedName>
    <definedName name="NOMETERRITORIO">#REF!</definedName>
    <definedName name="NOMETERRITORIOMAIS" localSheetId="7">#REF!</definedName>
    <definedName name="NOMETERRITORIOMAIS" localSheetId="8">#REF!</definedName>
    <definedName name="NOMETERRITORIOMAIS" localSheetId="9">#REF!</definedName>
    <definedName name="NOMETERRITORIOMAIS">#REF!</definedName>
    <definedName name="NOMETERRITORIOTIT" localSheetId="7">#REF!</definedName>
    <definedName name="NOMETERRITORIOTIT" localSheetId="8">#REF!</definedName>
    <definedName name="NOMETERRITORIOTIT" localSheetId="9">#REF!</definedName>
    <definedName name="NOMETERRITORIOTIT">#REF!</definedName>
    <definedName name="NOMETERRITORIOTITMAIS" localSheetId="7">#REF!</definedName>
    <definedName name="NOMETERRITORIOTITMAIS" localSheetId="8">#REF!</definedName>
    <definedName name="NOMETERRITORIOTITMAIS" localSheetId="9">#REF!</definedName>
    <definedName name="NOMETERRITORIOTITMAIS">#REF!</definedName>
    <definedName name="NOMEUNIDADE1" localSheetId="7">#REF!</definedName>
    <definedName name="NOMEUNIDADE1" localSheetId="8">#REF!</definedName>
    <definedName name="NOMEUNIDADE1" localSheetId="9">#REF!</definedName>
    <definedName name="NOMEUNIDADE1">#REF!</definedName>
    <definedName name="NOMEUNIDADE2" localSheetId="7">#REF!</definedName>
    <definedName name="NOMEUNIDADE2" localSheetId="8">#REF!</definedName>
    <definedName name="NOMEUNIDADE2" localSheetId="9">#REF!</definedName>
    <definedName name="NOMEUNIDADE2">#REF!</definedName>
    <definedName name="NOMEUNIDADE3" localSheetId="7">#REF!</definedName>
    <definedName name="NOMEUNIDADE3" localSheetId="8">#REF!</definedName>
    <definedName name="NOMEUNIDADE3" localSheetId="9">#REF!</definedName>
    <definedName name="NOMEUNIDADE3">#REF!</definedName>
    <definedName name="NOMEUNIDADE4" localSheetId="7">#REF!</definedName>
    <definedName name="NOMEUNIDADE4" localSheetId="8">#REF!</definedName>
    <definedName name="NOMEUNIDADE4" localSheetId="9">#REF!</definedName>
    <definedName name="NOMEUNIDADE4">#REF!</definedName>
    <definedName name="NUMERODEORDEM" localSheetId="7">#REF!</definedName>
    <definedName name="NUMERODEORDEM" localSheetId="8">#REF!</definedName>
    <definedName name="NUMERODEORDEM" localSheetId="9">#REF!</definedName>
    <definedName name="NUMERODEORDEM">#REF!</definedName>
    <definedName name="oo" localSheetId="7">#REF!</definedName>
    <definedName name="oo" localSheetId="8">#REF!</definedName>
    <definedName name="oo" localSheetId="9">#REF!</definedName>
    <definedName name="oo">#REF!</definedName>
    <definedName name="ORDEMTERRITORIO" localSheetId="7">#REF!</definedName>
    <definedName name="ORDEMTERRITORIO" localSheetId="8">#REF!</definedName>
    <definedName name="ORDEMTERRITORIO" localSheetId="9">#REF!</definedName>
    <definedName name="ORDEMTERRITORIO">#REF!</definedName>
    <definedName name="pp" localSheetId="7">#REF!</definedName>
    <definedName name="pp" localSheetId="8">#REF!</definedName>
    <definedName name="pp" localSheetId="9">#REF!</definedName>
    <definedName name="pp">#REF!</definedName>
    <definedName name="qq" localSheetId="7">#REF!</definedName>
    <definedName name="qq" localSheetId="8">#REF!</definedName>
    <definedName name="qq" localSheetId="9">#REF!</definedName>
    <definedName name="qq">#REF!</definedName>
    <definedName name="rr" localSheetId="7">#REF!</definedName>
    <definedName name="rr" localSheetId="8">#REF!</definedName>
    <definedName name="rr" localSheetId="9">#REF!</definedName>
    <definedName name="rr">#REF!</definedName>
    <definedName name="soma" localSheetId="7">[1]sinopse!#REF!</definedName>
    <definedName name="soma" localSheetId="8">[1]sinopse!#REF!</definedName>
    <definedName name="soma" localSheetId="9">[1]sinopse!#REF!</definedName>
    <definedName name="soma">[1]sinopse!#REF!</definedName>
    <definedName name="ss" localSheetId="7">#REF!</definedName>
    <definedName name="ss" localSheetId="8">#REF!</definedName>
    <definedName name="ss" localSheetId="9">#REF!</definedName>
    <definedName name="ss">#REF!</definedName>
    <definedName name="TOTORDEMBairro" localSheetId="7">#REF!</definedName>
    <definedName name="TOTORDEMBairro" localSheetId="8">#REF!</definedName>
    <definedName name="TOTORDEMBairro" localSheetId="9">#REF!</definedName>
    <definedName name="TOTORDEMBairro">#REF!</definedName>
    <definedName name="TOTORDEMBLC_UNIC" localSheetId="7">#REF!</definedName>
    <definedName name="TOTORDEMBLC_UNIC" localSheetId="8">#REF!</definedName>
    <definedName name="TOTORDEMBLC_UNIC" localSheetId="9">#REF!</definedName>
    <definedName name="TOTORDEMBLC_UNIC">#REF!</definedName>
    <definedName name="TOTORDEMDist" localSheetId="7">#REF!</definedName>
    <definedName name="TOTORDEMDist" localSheetId="8">#REF!</definedName>
    <definedName name="TOTORDEMDist" localSheetId="9">#REF!</definedName>
    <definedName name="TOTORDEMDist">#REF!</definedName>
    <definedName name="TOTORDEMDistrito" localSheetId="7">#REF!</definedName>
    <definedName name="TOTORDEMDistrito" localSheetId="8">#REF!</definedName>
    <definedName name="TOTORDEMDistrito" localSheetId="9">#REF!</definedName>
    <definedName name="TOTORDEMDistrito">#REF!</definedName>
    <definedName name="TOTORDEMMeso" localSheetId="7">#REF!</definedName>
    <definedName name="TOTORDEMMeso" localSheetId="8">#REF!</definedName>
    <definedName name="TOTORDEMMeso" localSheetId="9">#REF!</definedName>
    <definedName name="TOTORDEMMeso">#REF!</definedName>
    <definedName name="TOTORDEMMesorreg" localSheetId="7">#REF!</definedName>
    <definedName name="TOTORDEMMesorreg" localSheetId="8">#REF!</definedName>
    <definedName name="TOTORDEMMesorreg" localSheetId="9">#REF!</definedName>
    <definedName name="TOTORDEMMesorreg">#REF!</definedName>
    <definedName name="TOTORDEMMicro" localSheetId="7">#REF!</definedName>
    <definedName name="TOTORDEMMicro" localSheetId="8">#REF!</definedName>
    <definedName name="TOTORDEMMicro" localSheetId="9">#REF!</definedName>
    <definedName name="TOTORDEMMicro">#REF!</definedName>
    <definedName name="TOTORDEMMicrorre" localSheetId="7">#REF!</definedName>
    <definedName name="TOTORDEMMicrorre" localSheetId="8">#REF!</definedName>
    <definedName name="TOTORDEMMicrorre" localSheetId="9">#REF!</definedName>
    <definedName name="TOTORDEMMicrorre">#REF!</definedName>
    <definedName name="TOTORDEMMun" localSheetId="7">#REF!</definedName>
    <definedName name="TOTORDEMMun" localSheetId="8">#REF!</definedName>
    <definedName name="TOTORDEMMun" localSheetId="9">#REF!</definedName>
    <definedName name="TOTORDEMMun">#REF!</definedName>
    <definedName name="TOTORDEMMunic" localSheetId="7">#REF!</definedName>
    <definedName name="TOTORDEMMunic" localSheetId="8">#REF!</definedName>
    <definedName name="TOTORDEMMunic" localSheetId="9">#REF!</definedName>
    <definedName name="TOTORDEMMunic">#REF!</definedName>
    <definedName name="TOTORDEMMunicipi" localSheetId="7">#REF!</definedName>
    <definedName name="TOTORDEMMunicipi" localSheetId="8">#REF!</definedName>
    <definedName name="TOTORDEMMunicipi" localSheetId="9">#REF!</definedName>
    <definedName name="TOTORDEMMunicipi">#REF!</definedName>
    <definedName name="TOTORDEMSubdist" localSheetId="7">#REF!</definedName>
    <definedName name="TOTORDEMSubdist" localSheetId="8">#REF!</definedName>
    <definedName name="TOTORDEMSubdist" localSheetId="9">#REF!</definedName>
    <definedName name="TOTORDEMSubdist">#REF!</definedName>
    <definedName name="TOTORDEMUF" localSheetId="7">#REF!</definedName>
    <definedName name="TOTORDEMUF" localSheetId="8">#REF!</definedName>
    <definedName name="TOTORDEMUF" localSheetId="9">#REF!</definedName>
    <definedName name="TOTORDEMUF">#REF!</definedName>
    <definedName name="ty" localSheetId="7">#REF!</definedName>
    <definedName name="ty" localSheetId="8">#REF!</definedName>
    <definedName name="ty" localSheetId="9">#REF!</definedName>
    <definedName name="ty">#REF!</definedName>
    <definedName name="vv" localSheetId="7">#REF!</definedName>
    <definedName name="vv" localSheetId="8">#REF!</definedName>
    <definedName name="vv" localSheetId="9">#REF!</definedName>
    <definedName name="vv">#REF!</definedName>
    <definedName name="ww" localSheetId="7">#REF!</definedName>
    <definedName name="ww" localSheetId="8">#REF!</definedName>
    <definedName name="ww" localSheetId="9">#REF!</definedName>
    <definedName name="ww">#REF!</definedName>
    <definedName name="x" localSheetId="8">#REF!</definedName>
    <definedName name="x">#REF!</definedName>
    <definedName name="y" localSheetId="8">#REF!</definedName>
    <definedName name="y">#REF!</definedName>
  </definedNames>
  <calcPr calcId="144525"/>
</workbook>
</file>

<file path=xl/calcChain.xml><?xml version="1.0" encoding="utf-8"?>
<calcChain xmlns="http://schemas.openxmlformats.org/spreadsheetml/2006/main">
  <c r="D231" i="11" l="1"/>
  <c r="P231" i="11" s="1"/>
  <c r="D230" i="11"/>
  <c r="P230" i="11" s="1"/>
  <c r="D229" i="11"/>
  <c r="P229" i="11" s="1"/>
  <c r="D228" i="11"/>
  <c r="P228" i="11" s="1"/>
  <c r="D227" i="11"/>
  <c r="P227" i="11" s="1"/>
  <c r="D226" i="11"/>
  <c r="P226" i="11" s="1"/>
  <c r="D206" i="11"/>
  <c r="P206" i="11" s="1"/>
  <c r="D205" i="11"/>
  <c r="P205" i="11" s="1"/>
  <c r="D204" i="11"/>
  <c r="P204" i="11" s="1"/>
  <c r="D203" i="11"/>
  <c r="P203" i="11" s="1"/>
  <c r="D202" i="11"/>
  <c r="P202" i="11" s="1"/>
  <c r="D201" i="11"/>
  <c r="P201" i="11" s="1"/>
  <c r="C185" i="11"/>
  <c r="B185" i="11"/>
  <c r="M137" i="11"/>
  <c r="L137" i="11"/>
  <c r="K137" i="11"/>
  <c r="J137" i="11"/>
  <c r="I137" i="11"/>
  <c r="H137" i="11"/>
  <c r="G137" i="11"/>
  <c r="F137" i="11"/>
  <c r="E137" i="11"/>
  <c r="D137" i="11"/>
  <c r="C137" i="11"/>
  <c r="B137" i="11"/>
  <c r="P129" i="11"/>
  <c r="P123" i="11"/>
  <c r="P110" i="11"/>
  <c r="H78" i="11"/>
  <c r="AE69" i="11"/>
  <c r="AC69" i="11"/>
  <c r="AB69" i="11"/>
  <c r="AA69" i="11"/>
  <c r="Z69" i="11"/>
  <c r="Y69" i="11"/>
  <c r="X69" i="11"/>
  <c r="W69" i="11"/>
  <c r="V69" i="11"/>
  <c r="U69" i="11"/>
  <c r="AE68" i="11"/>
  <c r="AD68" i="11"/>
  <c r="AC68" i="11"/>
  <c r="AB68" i="11"/>
  <c r="AA68" i="11"/>
  <c r="Z68" i="11"/>
  <c r="Y68" i="11"/>
  <c r="X68" i="11"/>
  <c r="W68" i="11"/>
  <c r="AE67" i="11"/>
  <c r="AD67" i="11"/>
  <c r="AC67" i="11"/>
  <c r="AB67" i="11"/>
  <c r="AA67" i="11"/>
  <c r="Z67" i="11"/>
  <c r="Y67" i="11"/>
  <c r="X67" i="11"/>
  <c r="W67" i="11"/>
  <c r="V67" i="11"/>
  <c r="U67" i="11"/>
  <c r="T67" i="11"/>
  <c r="AE66" i="11"/>
  <c r="AD66" i="11"/>
  <c r="AD70" i="11" s="1"/>
  <c r="AC66" i="11"/>
  <c r="AB66" i="11"/>
  <c r="AA66" i="11"/>
  <c r="Z66" i="11"/>
  <c r="Y66" i="11"/>
  <c r="X66" i="11"/>
  <c r="W66" i="11"/>
  <c r="V66" i="11"/>
  <c r="U66" i="11"/>
  <c r="AE65" i="11"/>
  <c r="AC65" i="11"/>
  <c r="AB65" i="11"/>
  <c r="Y65" i="11"/>
  <c r="X65" i="11"/>
  <c r="W65" i="11"/>
  <c r="AE64" i="11"/>
  <c r="AC64" i="11"/>
  <c r="AB64" i="11"/>
  <c r="AA64" i="11"/>
  <c r="Z64" i="11"/>
  <c r="Y64" i="11"/>
  <c r="X64" i="11"/>
  <c r="W64" i="11"/>
  <c r="V64" i="11"/>
  <c r="U64" i="11"/>
  <c r="T64" i="11"/>
  <c r="AE63" i="11"/>
  <c r="AC63" i="11"/>
  <c r="AB63" i="11"/>
  <c r="AA63" i="11"/>
  <c r="Z63" i="11"/>
  <c r="Y63" i="11"/>
  <c r="X63" i="11"/>
  <c r="W63" i="11"/>
  <c r="V63" i="11"/>
  <c r="U63" i="11"/>
  <c r="T63" i="11"/>
  <c r="AE62" i="11"/>
  <c r="AC62" i="11"/>
  <c r="AB62" i="11"/>
  <c r="AA62" i="11"/>
  <c r="Z62" i="11"/>
  <c r="Y62" i="11"/>
  <c r="X62" i="11"/>
  <c r="W62" i="11"/>
  <c r="V62" i="11"/>
  <c r="AE61" i="11"/>
  <c r="AE70" i="11" s="1"/>
  <c r="AC61" i="11"/>
  <c r="AB61" i="11"/>
  <c r="AA61" i="11"/>
  <c r="Z61" i="11"/>
  <c r="Z70" i="11" s="1"/>
  <c r="Y61" i="11"/>
  <c r="X61" i="11"/>
  <c r="W61" i="11"/>
  <c r="V61" i="11"/>
  <c r="V70" i="11" s="1"/>
  <c r="U61" i="11"/>
  <c r="T61" i="11"/>
  <c r="AE38" i="11"/>
  <c r="AC38" i="11"/>
  <c r="AB38" i="11"/>
  <c r="AA38" i="11"/>
  <c r="Z38" i="11"/>
  <c r="Y38" i="11"/>
  <c r="X38" i="11"/>
  <c r="W38" i="11"/>
  <c r="V38" i="11"/>
  <c r="U38" i="11"/>
  <c r="T38" i="11"/>
  <c r="AE37" i="11"/>
  <c r="Y37" i="11"/>
  <c r="X37" i="11"/>
  <c r="W37" i="11"/>
  <c r="V37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AE35" i="11"/>
  <c r="AD35" i="11"/>
  <c r="AC35" i="11"/>
  <c r="AB35" i="11"/>
  <c r="AA35" i="11"/>
  <c r="Z35" i="11"/>
  <c r="Y35" i="11"/>
  <c r="X35" i="11"/>
  <c r="W35" i="11"/>
  <c r="V35" i="11"/>
  <c r="U35" i="11"/>
  <c r="T35" i="11"/>
  <c r="AE34" i="11"/>
  <c r="AC34" i="11"/>
  <c r="AB34" i="11"/>
  <c r="AA34" i="11"/>
  <c r="Z34" i="11"/>
  <c r="Y34" i="11"/>
  <c r="X34" i="11"/>
  <c r="W34" i="11"/>
  <c r="V34" i="11"/>
  <c r="U34" i="11"/>
  <c r="AE33" i="11"/>
  <c r="AB33" i="11"/>
  <c r="AA33" i="11"/>
  <c r="Z33" i="11"/>
  <c r="Y33" i="11"/>
  <c r="X33" i="11"/>
  <c r="W33" i="11"/>
  <c r="AE32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D31" i="11"/>
  <c r="AC31" i="11"/>
  <c r="AB31" i="11"/>
  <c r="AA31" i="11"/>
  <c r="Z31" i="11"/>
  <c r="Y31" i="11"/>
  <c r="X31" i="11"/>
  <c r="W31" i="11"/>
  <c r="V31" i="11"/>
  <c r="U31" i="11"/>
  <c r="T31" i="11"/>
  <c r="AE30" i="11"/>
  <c r="AC30" i="11"/>
  <c r="AB30" i="11"/>
  <c r="AA30" i="11"/>
  <c r="Z30" i="11"/>
  <c r="Y30" i="11"/>
  <c r="X30" i="11"/>
  <c r="W30" i="11"/>
  <c r="V30" i="11"/>
  <c r="T30" i="11"/>
  <c r="AE29" i="11"/>
  <c r="AD29" i="11"/>
  <c r="AC29" i="11"/>
  <c r="AB29" i="11"/>
  <c r="AA29" i="11"/>
  <c r="Z29" i="11"/>
  <c r="Y29" i="11"/>
  <c r="X29" i="11"/>
  <c r="W29" i="11"/>
  <c r="V29" i="11"/>
  <c r="U29" i="11"/>
  <c r="T29" i="11"/>
  <c r="AU17" i="11"/>
  <c r="AT17" i="11"/>
  <c r="AS17" i="11"/>
  <c r="AR17" i="11"/>
  <c r="AQ17" i="11"/>
  <c r="AP17" i="11"/>
  <c r="AO17" i="11"/>
  <c r="AN17" i="11"/>
  <c r="AM17" i="11"/>
  <c r="AL17" i="11"/>
  <c r="AK17" i="11"/>
  <c r="AJ17" i="11"/>
  <c r="AW1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AU16" i="11"/>
  <c r="AT16" i="11"/>
  <c r="AS16" i="11"/>
  <c r="AR16" i="11"/>
  <c r="AQ16" i="11"/>
  <c r="AP16" i="11"/>
  <c r="AO16" i="11"/>
  <c r="AN16" i="11"/>
  <c r="AM16" i="11"/>
  <c r="AL16" i="11"/>
  <c r="AK16" i="11"/>
  <c r="AJ16" i="11"/>
  <c r="AE16" i="11"/>
  <c r="AC16" i="11"/>
  <c r="AB16" i="11"/>
  <c r="AA16" i="11"/>
  <c r="Z16" i="11"/>
  <c r="Y16" i="11"/>
  <c r="X16" i="11"/>
  <c r="W16" i="11"/>
  <c r="V16" i="11"/>
  <c r="U16" i="11"/>
  <c r="T16" i="11"/>
  <c r="AU15" i="11"/>
  <c r="AT15" i="11"/>
  <c r="AS15" i="11"/>
  <c r="AR15" i="11"/>
  <c r="AQ15" i="11"/>
  <c r="AP15" i="11"/>
  <c r="AO15" i="11"/>
  <c r="AN15" i="11"/>
  <c r="AM15" i="11"/>
  <c r="AL15" i="11"/>
  <c r="AK15" i="11"/>
  <c r="AJ15" i="11"/>
  <c r="AE15" i="11"/>
  <c r="Y15" i="11"/>
  <c r="X15" i="11"/>
  <c r="W15" i="11"/>
  <c r="V15" i="11"/>
  <c r="AU14" i="11"/>
  <c r="AT14" i="11"/>
  <c r="AS14" i="11"/>
  <c r="AR14" i="11"/>
  <c r="AQ14" i="11"/>
  <c r="AP14" i="11"/>
  <c r="AO14" i="11"/>
  <c r="AN14" i="11"/>
  <c r="AM14" i="11"/>
  <c r="AL14" i="11"/>
  <c r="AK14" i="11"/>
  <c r="AJ14" i="11"/>
  <c r="AW14" i="11" s="1"/>
  <c r="AE14" i="11"/>
  <c r="AD14" i="11"/>
  <c r="AC14" i="11"/>
  <c r="AB14" i="11"/>
  <c r="AA14" i="11"/>
  <c r="Z14" i="11"/>
  <c r="Y14" i="11"/>
  <c r="X14" i="11"/>
  <c r="W14" i="11"/>
  <c r="V14" i="11"/>
  <c r="U14" i="11"/>
  <c r="T14" i="11"/>
  <c r="AU13" i="11"/>
  <c r="AT13" i="11"/>
  <c r="AS13" i="11"/>
  <c r="AR13" i="11"/>
  <c r="AQ13" i="11"/>
  <c r="AP13" i="11"/>
  <c r="AO13" i="11"/>
  <c r="AN13" i="11"/>
  <c r="AM13" i="11"/>
  <c r="AL13" i="11"/>
  <c r="AK13" i="11"/>
  <c r="AJ13" i="11"/>
  <c r="AE13" i="11"/>
  <c r="AD13" i="11"/>
  <c r="AC13" i="11"/>
  <c r="AB13" i="11"/>
  <c r="AA13" i="11"/>
  <c r="Z13" i="11"/>
  <c r="Y13" i="11"/>
  <c r="X13" i="11"/>
  <c r="W13" i="11"/>
  <c r="V13" i="11"/>
  <c r="U13" i="11"/>
  <c r="T13" i="11"/>
  <c r="AU12" i="11"/>
  <c r="AT12" i="11"/>
  <c r="AS12" i="11"/>
  <c r="AR12" i="11"/>
  <c r="AQ12" i="11"/>
  <c r="AP12" i="11"/>
  <c r="AO12" i="11"/>
  <c r="AN12" i="11"/>
  <c r="AM12" i="11"/>
  <c r="AL12" i="11"/>
  <c r="AK12" i="11"/>
  <c r="AJ12" i="11"/>
  <c r="AW12" i="11" s="1"/>
  <c r="AE12" i="11"/>
  <c r="AD12" i="11"/>
  <c r="AC12" i="11"/>
  <c r="AB12" i="11"/>
  <c r="AA12" i="11"/>
  <c r="Z12" i="11"/>
  <c r="Y12" i="11"/>
  <c r="X12" i="11"/>
  <c r="W12" i="11"/>
  <c r="V12" i="11"/>
  <c r="U12" i="11"/>
  <c r="AU11" i="11"/>
  <c r="AT11" i="11"/>
  <c r="AS11" i="11"/>
  <c r="AR11" i="11"/>
  <c r="AQ11" i="11"/>
  <c r="AP11" i="11"/>
  <c r="AO11" i="11"/>
  <c r="AN11" i="11"/>
  <c r="AM11" i="11"/>
  <c r="AL11" i="11"/>
  <c r="AK11" i="11"/>
  <c r="AJ11" i="11"/>
  <c r="AE11" i="11"/>
  <c r="AC11" i="11"/>
  <c r="AB11" i="11"/>
  <c r="AA11" i="11"/>
  <c r="Z11" i="11"/>
  <c r="Y11" i="11"/>
  <c r="X11" i="11"/>
  <c r="W11" i="11"/>
  <c r="AU10" i="11"/>
  <c r="AT10" i="11"/>
  <c r="AS10" i="11"/>
  <c r="AR10" i="11"/>
  <c r="AQ10" i="11"/>
  <c r="AP10" i="11"/>
  <c r="AO10" i="11"/>
  <c r="AN10" i="11"/>
  <c r="AM10" i="11"/>
  <c r="AL10" i="11"/>
  <c r="AK10" i="11"/>
  <c r="AJ10" i="11"/>
  <c r="AE10" i="11"/>
  <c r="AD10" i="11"/>
  <c r="AC10" i="11"/>
  <c r="AB10" i="11"/>
  <c r="AA10" i="11"/>
  <c r="Z10" i="11"/>
  <c r="Y10" i="11"/>
  <c r="X10" i="11"/>
  <c r="W10" i="11"/>
  <c r="V10" i="11"/>
  <c r="U10" i="11"/>
  <c r="T10" i="11"/>
  <c r="AU9" i="11"/>
  <c r="AT9" i="11"/>
  <c r="AS9" i="11"/>
  <c r="AR9" i="11"/>
  <c r="AQ9" i="11"/>
  <c r="AP9" i="11"/>
  <c r="AO9" i="11"/>
  <c r="AN9" i="11"/>
  <c r="AM9" i="11"/>
  <c r="AL9" i="11"/>
  <c r="AK9" i="11"/>
  <c r="AJ9" i="11"/>
  <c r="AE9" i="11"/>
  <c r="AD9" i="11"/>
  <c r="AC9" i="11"/>
  <c r="AB9" i="11"/>
  <c r="AA9" i="11"/>
  <c r="Z9" i="11"/>
  <c r="Y9" i="11"/>
  <c r="X9" i="11"/>
  <c r="W9" i="11"/>
  <c r="V9" i="11"/>
  <c r="U9" i="11"/>
  <c r="T9" i="11"/>
  <c r="AU8" i="11"/>
  <c r="AT8" i="11"/>
  <c r="AS8" i="11"/>
  <c r="AR8" i="11"/>
  <c r="AQ8" i="11"/>
  <c r="AP8" i="11"/>
  <c r="AO8" i="11"/>
  <c r="AN8" i="11"/>
  <c r="AM8" i="11"/>
  <c r="AL8" i="11"/>
  <c r="AK8" i="11"/>
  <c r="AJ8" i="11"/>
  <c r="AE8" i="11"/>
  <c r="AC8" i="11"/>
  <c r="AB8" i="11"/>
  <c r="AA8" i="11"/>
  <c r="Z8" i="11"/>
  <c r="Y8" i="11"/>
  <c r="X8" i="11"/>
  <c r="W8" i="11"/>
  <c r="V8" i="11"/>
  <c r="T8" i="11"/>
  <c r="AU7" i="11"/>
  <c r="AT7" i="11"/>
  <c r="AS7" i="11"/>
  <c r="AR7" i="11"/>
  <c r="AQ7" i="11"/>
  <c r="AP7" i="11"/>
  <c r="AO7" i="11"/>
  <c r="AN7" i="11"/>
  <c r="AM7" i="11"/>
  <c r="AL7" i="11"/>
  <c r="AK7" i="11"/>
  <c r="AJ7" i="11"/>
  <c r="AE7" i="11"/>
  <c r="AD7" i="11"/>
  <c r="AC7" i="11"/>
  <c r="AB7" i="11"/>
  <c r="AA7" i="11"/>
  <c r="Z7" i="11"/>
  <c r="Y7" i="11"/>
  <c r="X7" i="11"/>
  <c r="W7" i="11"/>
  <c r="V7" i="11"/>
  <c r="U7" i="11"/>
  <c r="T7" i="11"/>
  <c r="AU6" i="11"/>
  <c r="AT6" i="11"/>
  <c r="AS6" i="11"/>
  <c r="AR6" i="11"/>
  <c r="AQ6" i="11"/>
  <c r="AP6" i="11"/>
  <c r="AO6" i="11"/>
  <c r="AN6" i="11"/>
  <c r="AM6" i="11"/>
  <c r="AL6" i="11"/>
  <c r="AK6" i="11"/>
  <c r="AJ6" i="11"/>
  <c r="AW6" i="11" s="1"/>
  <c r="AW9" i="11" l="1"/>
  <c r="U70" i="11"/>
  <c r="Y70" i="11"/>
  <c r="AC70" i="11"/>
  <c r="AW8" i="11"/>
  <c r="AW10" i="11"/>
  <c r="AW11" i="11"/>
  <c r="AW15" i="11"/>
  <c r="W70" i="11"/>
  <c r="AA70" i="11"/>
  <c r="AW7" i="11"/>
  <c r="AW13" i="11"/>
  <c r="AW16" i="11"/>
  <c r="T70" i="11"/>
  <c r="X70" i="11"/>
  <c r="AB70" i="11"/>
  <c r="O137" i="11"/>
  <c r="B138" i="11" s="1"/>
  <c r="M138" i="11" l="1"/>
  <c r="I138" i="11"/>
  <c r="E138" i="11"/>
  <c r="K138" i="11"/>
  <c r="G138" i="11"/>
  <c r="C138" i="11"/>
  <c r="L138" i="11"/>
  <c r="J138" i="11"/>
  <c r="H138" i="11"/>
  <c r="F138" i="11"/>
  <c r="D138" i="11"/>
  <c r="O138" i="11" l="1"/>
  <c r="G24" i="10" l="1"/>
  <c r="D24" i="10"/>
  <c r="G23" i="10"/>
  <c r="D23" i="10"/>
  <c r="G22" i="10"/>
  <c r="D22" i="10"/>
  <c r="G21" i="10"/>
  <c r="D21" i="10"/>
  <c r="G20" i="10"/>
  <c r="D20" i="10"/>
  <c r="G19" i="10"/>
  <c r="D19" i="10"/>
  <c r="G18" i="10"/>
  <c r="D18" i="10"/>
  <c r="G17" i="10"/>
  <c r="D17" i="10"/>
  <c r="G16" i="10"/>
  <c r="D16" i="10"/>
  <c r="G15" i="10"/>
  <c r="D15" i="10"/>
  <c r="G14" i="10"/>
  <c r="D14" i="10"/>
  <c r="G13" i="10"/>
  <c r="D13" i="10"/>
  <c r="G12" i="10"/>
  <c r="D12" i="10"/>
  <c r="G11" i="10"/>
  <c r="D11" i="10"/>
  <c r="G10" i="10"/>
  <c r="D10" i="10"/>
  <c r="G9" i="10"/>
  <c r="D9" i="10"/>
  <c r="G8" i="10"/>
  <c r="D8" i="10"/>
  <c r="U16" i="9"/>
  <c r="N16" i="9"/>
  <c r="W16" i="9"/>
  <c r="V15" i="9"/>
  <c r="T15" i="9"/>
  <c r="W15" i="9"/>
  <c r="O15" i="9"/>
  <c r="N15" i="9"/>
  <c r="U14" i="9"/>
  <c r="P14" i="9"/>
  <c r="W14" i="9"/>
  <c r="V13" i="9"/>
  <c r="T13" i="9"/>
  <c r="O13" i="9"/>
  <c r="W13" i="9"/>
  <c r="P13" i="9"/>
  <c r="U12" i="9"/>
  <c r="N12" i="9"/>
  <c r="W12" i="9"/>
  <c r="V11" i="9"/>
  <c r="T11" i="9"/>
  <c r="W11" i="9"/>
  <c r="U11" i="9"/>
  <c r="N11" i="9"/>
  <c r="U10" i="9"/>
  <c r="P10" i="9"/>
  <c r="W10" i="9"/>
  <c r="V9" i="9"/>
  <c r="T9" i="9"/>
  <c r="O9" i="9"/>
  <c r="W9" i="9"/>
  <c r="P9" i="9"/>
  <c r="U8" i="9"/>
  <c r="N8" i="9"/>
  <c r="W8" i="9"/>
  <c r="V7" i="9"/>
  <c r="T7" i="9"/>
  <c r="W7" i="9"/>
  <c r="U7" i="9"/>
  <c r="N7" i="9"/>
  <c r="U6" i="9"/>
  <c r="P6" i="9"/>
  <c r="W6" i="9"/>
  <c r="V5" i="9"/>
  <c r="T5" i="9"/>
  <c r="O5" i="9"/>
  <c r="W5" i="9"/>
  <c r="P5" i="9"/>
  <c r="N5" i="9"/>
  <c r="N4" i="9"/>
  <c r="P4" i="9"/>
  <c r="O4" i="9"/>
  <c r="O3" i="9"/>
  <c r="N3" i="9"/>
  <c r="H30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6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O7" i="9" l="1"/>
  <c r="P8" i="9"/>
  <c r="N10" i="9"/>
  <c r="O11" i="9"/>
  <c r="P12" i="9"/>
  <c r="N14" i="9"/>
  <c r="P3" i="9"/>
  <c r="U5" i="9"/>
  <c r="O6" i="9"/>
  <c r="V6" i="9"/>
  <c r="P7" i="9"/>
  <c r="T8" i="9"/>
  <c r="N9" i="9"/>
  <c r="U9" i="9"/>
  <c r="O10" i="9"/>
  <c r="V10" i="9"/>
  <c r="P11" i="9"/>
  <c r="T12" i="9"/>
  <c r="N13" i="9"/>
  <c r="U13" i="9"/>
  <c r="O14" i="9"/>
  <c r="V14" i="9"/>
  <c r="P15" i="9"/>
  <c r="T16" i="9"/>
  <c r="T6" i="9"/>
  <c r="O8" i="9"/>
  <c r="V8" i="9"/>
  <c r="T10" i="9"/>
  <c r="O12" i="9"/>
  <c r="V12" i="9"/>
  <c r="T14" i="9"/>
  <c r="U15" i="9"/>
  <c r="O16" i="9"/>
  <c r="V16" i="9"/>
  <c r="N6" i="9"/>
  <c r="P16" i="9"/>
  <c r="C76" i="10" l="1"/>
  <c r="C75" i="10" l="1"/>
  <c r="F76" i="10" l="1"/>
  <c r="C74" i="10"/>
  <c r="C73" i="10" l="1"/>
  <c r="F75" i="10"/>
  <c r="C72" i="10" l="1"/>
  <c r="F74" i="10"/>
  <c r="F73" i="10" l="1"/>
  <c r="C71" i="10"/>
  <c r="C70" i="10" l="1"/>
  <c r="F72" i="10"/>
  <c r="F71" i="10" l="1"/>
  <c r="C69" i="10"/>
  <c r="F70" i="10" l="1"/>
  <c r="C68" i="10"/>
  <c r="F69" i="10" l="1"/>
  <c r="C67" i="10"/>
  <c r="C66" i="10" l="1"/>
  <c r="F68" i="10"/>
  <c r="F67" i="10" l="1"/>
  <c r="C65" i="10"/>
  <c r="C64" i="10" l="1"/>
  <c r="F66" i="10"/>
  <c r="F65" i="10" l="1"/>
  <c r="C63" i="10"/>
  <c r="C62" i="10" l="1"/>
  <c r="F64" i="10"/>
  <c r="C61" i="10" l="1"/>
  <c r="F63" i="10"/>
  <c r="F62" i="10" l="1"/>
  <c r="C60" i="10"/>
  <c r="C59" i="10" l="1"/>
  <c r="F61" i="10"/>
  <c r="F60" i="10" l="1"/>
  <c r="F59" i="10" l="1"/>
  <c r="D76" i="10" l="1"/>
  <c r="G76" i="10"/>
  <c r="G75" i="10" l="1"/>
  <c r="D75" i="10"/>
  <c r="D74" i="10" l="1"/>
  <c r="G74" i="10"/>
  <c r="G73" i="10" l="1"/>
  <c r="D73" i="10"/>
  <c r="G72" i="10" l="1"/>
  <c r="D72" i="10"/>
  <c r="D71" i="10" l="1"/>
  <c r="G71" i="10"/>
  <c r="G70" i="10" l="1"/>
  <c r="D70" i="10"/>
  <c r="G69" i="10" l="1"/>
  <c r="D69" i="10"/>
  <c r="D68" i="10" l="1"/>
  <c r="G68" i="10"/>
  <c r="G67" i="10" l="1"/>
  <c r="D67" i="10"/>
  <c r="D66" i="10" l="1"/>
  <c r="G66" i="10"/>
  <c r="D65" i="10" l="1"/>
  <c r="G65" i="10"/>
  <c r="G64" i="10" l="1"/>
  <c r="D64" i="10"/>
  <c r="D63" i="10" l="1"/>
  <c r="G63" i="10"/>
  <c r="G62" i="10" l="1"/>
  <c r="D62" i="10"/>
  <c r="D61" i="10" l="1"/>
  <c r="G61" i="10"/>
  <c r="G60" i="10" l="1"/>
  <c r="G59" i="10"/>
  <c r="D60" i="10"/>
  <c r="D59" i="10"/>
  <c r="J16" i="2" l="1"/>
  <c r="I16" i="2"/>
  <c r="H16" i="2"/>
  <c r="J15" i="2"/>
  <c r="I15" i="2"/>
  <c r="H15" i="2"/>
  <c r="J14" i="2"/>
  <c r="I14" i="2"/>
  <c r="H14" i="2"/>
  <c r="J13" i="2"/>
  <c r="I13" i="2"/>
  <c r="H13" i="2"/>
  <c r="J12" i="2"/>
  <c r="I12" i="2"/>
  <c r="H12" i="2"/>
  <c r="J11" i="2"/>
  <c r="I11" i="2"/>
  <c r="H11" i="2"/>
  <c r="J10" i="2"/>
  <c r="I10" i="2"/>
  <c r="H10" i="2"/>
  <c r="J9" i="2"/>
  <c r="I9" i="2"/>
  <c r="H9" i="2"/>
  <c r="J8" i="2"/>
  <c r="I8" i="2"/>
  <c r="H8" i="2"/>
  <c r="J7" i="2"/>
  <c r="I7" i="2"/>
  <c r="H7" i="2"/>
  <c r="J6" i="2"/>
  <c r="I6" i="2"/>
  <c r="H6" i="2"/>
  <c r="J5" i="2"/>
  <c r="I5" i="2"/>
  <c r="H5" i="2"/>
  <c r="L55" i="1" l="1"/>
  <c r="J55" i="1"/>
  <c r="H55" i="1"/>
  <c r="F55" i="1"/>
  <c r="D55" i="1"/>
  <c r="B55" i="1"/>
  <c r="T37" i="1"/>
  <c r="V36" i="1"/>
  <c r="R36" i="1"/>
  <c r="T35" i="1"/>
  <c r="V34" i="1"/>
  <c r="R34" i="1"/>
  <c r="T33" i="1"/>
  <c r="V32" i="1"/>
  <c r="R32" i="1"/>
  <c r="T31" i="1"/>
  <c r="V30" i="1"/>
  <c r="V38" i="1" s="1"/>
  <c r="R30" i="1"/>
  <c r="G24" i="1"/>
  <c r="F24" i="1"/>
  <c r="E24" i="1"/>
  <c r="N23" i="1"/>
  <c r="M23" i="1"/>
  <c r="L23" i="1"/>
  <c r="G23" i="1"/>
  <c r="F23" i="1"/>
  <c r="E23" i="1"/>
  <c r="N22" i="1"/>
  <c r="M22" i="1"/>
  <c r="L22" i="1"/>
  <c r="G22" i="1"/>
  <c r="F22" i="1"/>
  <c r="E22" i="1"/>
  <c r="N21" i="1"/>
  <c r="M21" i="1"/>
  <c r="L21" i="1"/>
  <c r="G21" i="1"/>
  <c r="F21" i="1"/>
  <c r="E21" i="1"/>
  <c r="N20" i="1"/>
  <c r="M20" i="1"/>
  <c r="L20" i="1"/>
  <c r="G20" i="1"/>
  <c r="F20" i="1"/>
  <c r="E20" i="1"/>
  <c r="N19" i="1"/>
  <c r="M19" i="1"/>
  <c r="L19" i="1"/>
  <c r="G19" i="1"/>
  <c r="F19" i="1"/>
  <c r="E19" i="1"/>
  <c r="N18" i="1"/>
  <c r="M18" i="1"/>
  <c r="L18" i="1"/>
  <c r="G18" i="1"/>
  <c r="F18" i="1"/>
  <c r="E18" i="1"/>
  <c r="N17" i="1"/>
  <c r="M17" i="1"/>
  <c r="L17" i="1"/>
  <c r="G17" i="1"/>
  <c r="F17" i="1"/>
  <c r="E17" i="1"/>
  <c r="N16" i="1"/>
  <c r="M16" i="1"/>
  <c r="L16" i="1"/>
  <c r="G16" i="1"/>
  <c r="F16" i="1"/>
  <c r="E16" i="1"/>
  <c r="N15" i="1"/>
  <c r="M15" i="1"/>
  <c r="L15" i="1"/>
  <c r="G15" i="1"/>
  <c r="F15" i="1"/>
  <c r="E15" i="1"/>
  <c r="N14" i="1"/>
  <c r="M14" i="1"/>
  <c r="L14" i="1"/>
  <c r="G14" i="1"/>
  <c r="F14" i="1"/>
  <c r="E14" i="1"/>
  <c r="N13" i="1"/>
  <c r="S37" i="1" s="1"/>
  <c r="M13" i="1"/>
  <c r="W37" i="1" s="1"/>
  <c r="L13" i="1"/>
  <c r="U37" i="1" s="1"/>
  <c r="G13" i="1"/>
  <c r="R37" i="1" s="1"/>
  <c r="F13" i="1"/>
  <c r="V37" i="1" s="1"/>
  <c r="E13" i="1"/>
  <c r="N12" i="1"/>
  <c r="S34" i="1" s="1"/>
  <c r="M12" i="1"/>
  <c r="W34" i="1" s="1"/>
  <c r="L12" i="1"/>
  <c r="U34" i="1" s="1"/>
  <c r="G12" i="1"/>
  <c r="F12" i="1"/>
  <c r="E12" i="1"/>
  <c r="T36" i="1" s="1"/>
  <c r="N11" i="1"/>
  <c r="S36" i="1" s="1"/>
  <c r="M11" i="1"/>
  <c r="W36" i="1" s="1"/>
  <c r="L11" i="1"/>
  <c r="U36" i="1" s="1"/>
  <c r="G11" i="1"/>
  <c r="R35" i="1" s="1"/>
  <c r="F11" i="1"/>
  <c r="V35" i="1" s="1"/>
  <c r="E11" i="1"/>
  <c r="N10" i="1"/>
  <c r="S35" i="1" s="1"/>
  <c r="M10" i="1"/>
  <c r="W35" i="1" s="1"/>
  <c r="L10" i="1"/>
  <c r="U35" i="1" s="1"/>
  <c r="G10" i="1"/>
  <c r="F10" i="1"/>
  <c r="E10" i="1"/>
  <c r="T34" i="1" s="1"/>
  <c r="N9" i="1"/>
  <c r="S33" i="1" s="1"/>
  <c r="M9" i="1"/>
  <c r="W33" i="1" s="1"/>
  <c r="L9" i="1"/>
  <c r="U33" i="1" s="1"/>
  <c r="G9" i="1"/>
  <c r="R33" i="1" s="1"/>
  <c r="F9" i="1"/>
  <c r="V33" i="1" s="1"/>
  <c r="E9" i="1"/>
  <c r="N8" i="1"/>
  <c r="S32" i="1" s="1"/>
  <c r="M8" i="1"/>
  <c r="W32" i="1" s="1"/>
  <c r="L8" i="1"/>
  <c r="U32" i="1" s="1"/>
  <c r="G8" i="1"/>
  <c r="F8" i="1"/>
  <c r="E8" i="1"/>
  <c r="T32" i="1" s="1"/>
  <c r="N7" i="1"/>
  <c r="S31" i="1" s="1"/>
  <c r="M7" i="1"/>
  <c r="W31" i="1" s="1"/>
  <c r="L7" i="1"/>
  <c r="U31" i="1" s="1"/>
  <c r="G7" i="1"/>
  <c r="R31" i="1" s="1"/>
  <c r="F7" i="1"/>
  <c r="V31" i="1" s="1"/>
  <c r="E7" i="1"/>
  <c r="N6" i="1"/>
  <c r="S30" i="1" s="1"/>
  <c r="S38" i="1" s="1"/>
  <c r="M6" i="1"/>
  <c r="W30" i="1" s="1"/>
  <c r="W38" i="1" s="1"/>
  <c r="L6" i="1"/>
  <c r="U30" i="1" s="1"/>
  <c r="G6" i="1"/>
  <c r="F6" i="1"/>
  <c r="E6" i="1"/>
  <c r="T30" i="1" s="1"/>
  <c r="T38" i="1" s="1"/>
  <c r="N5" i="1"/>
  <c r="M5" i="1"/>
  <c r="L5" i="1"/>
  <c r="G5" i="1"/>
  <c r="F5" i="1"/>
  <c r="E5" i="1"/>
  <c r="U38" i="1" l="1"/>
  <c r="R38" i="1"/>
</calcChain>
</file>

<file path=xl/sharedStrings.xml><?xml version="1.0" encoding="utf-8"?>
<sst xmlns="http://schemas.openxmlformats.org/spreadsheetml/2006/main" count="1131" uniqueCount="206">
  <si>
    <t xml:space="preserve"> Mortalidade - Rio Grande do Sul</t>
  </si>
  <si>
    <t>Óbitos p/Residênc por Capítulo CID-10 e Sexo</t>
  </si>
  <si>
    <t>Período:2000</t>
  </si>
  <si>
    <t>Período:2013</t>
  </si>
  <si>
    <t>Capítulo CID-10</t>
  </si>
  <si>
    <t>Masc</t>
  </si>
  <si>
    <t>Fem</t>
  </si>
  <si>
    <t>Total</t>
  </si>
  <si>
    <t>IX.  Doenças do aparelho circulatório</t>
  </si>
  <si>
    <t>II.  Neoplasias (tumores)</t>
  </si>
  <si>
    <t>X.   Doenças do aparelho respiratório</t>
  </si>
  <si>
    <t>XX.  Causas externas de morbidade e mortalidade</t>
  </si>
  <si>
    <t>XI.  Doenças do aparelho digestivo</t>
  </si>
  <si>
    <t>IV.  Doenças endócrinas nutricionais e metabólicas</t>
  </si>
  <si>
    <t>XVIII.Sint sinais e achad anorm ex clín e laborat</t>
  </si>
  <si>
    <t>I.   Algumas doenças infecciosas e parasitárias</t>
  </si>
  <si>
    <t>XVI. Algumas afec originadas no período perinatal</t>
  </si>
  <si>
    <t>VI.  Doenças do sistema nervoso</t>
  </si>
  <si>
    <t>XIV. Doenças do aparelho geniturinário</t>
  </si>
  <si>
    <t>XVII.Malf cong deformid e anomalias cromossômicas</t>
  </si>
  <si>
    <t>V.   Transtornos mentais e comportamentais</t>
  </si>
  <si>
    <t>XIII.Doenças sist osteomuscular e tec conjuntivo</t>
  </si>
  <si>
    <t>III. Doenças sangue órgãos hemat e transt imunitár</t>
  </si>
  <si>
    <t>XII. Doenças da pele e do tecido subcutâneo</t>
  </si>
  <si>
    <t>XV.  Gravidez parto e puerpério</t>
  </si>
  <si>
    <t>-</t>
  </si>
  <si>
    <t>VIII.Doenças do ouvido e da apófise mastóide</t>
  </si>
  <si>
    <t>VII. Doenças do olho e anexos</t>
  </si>
  <si>
    <t xml:space="preserve"> Fonte: MS/SVS/CGIAE - Sistema de Informações sobre Mortalidade - SIM</t>
  </si>
  <si>
    <t xml:space="preserve"> </t>
  </si>
  <si>
    <t>GRUPOS DE CAUSAS DE ÓBITO</t>
  </si>
  <si>
    <t>AMBOS SEXOS</t>
  </si>
  <si>
    <t>MASCULINO</t>
  </si>
  <si>
    <t>FEMININO</t>
  </si>
  <si>
    <t>taxas</t>
  </si>
  <si>
    <t>%</t>
  </si>
  <si>
    <t>Posição</t>
  </si>
  <si>
    <t>Doenças do aparelho circulatório</t>
  </si>
  <si>
    <t xml:space="preserve">Neoplasias </t>
  </si>
  <si>
    <t>Doenças do aparelho respiratório</t>
  </si>
  <si>
    <t xml:space="preserve"> Causas externas</t>
  </si>
  <si>
    <t xml:space="preserve"> Doenças do aparelho digestivo</t>
  </si>
  <si>
    <t>Doenças endócrinas nutricionais e metabólicas</t>
  </si>
  <si>
    <t>Causas mal definidas</t>
  </si>
  <si>
    <t>Algumas doenças infecciosas e parasitárias</t>
  </si>
  <si>
    <t>Demais causas</t>
  </si>
  <si>
    <t xml:space="preserve"> Algumas afecções originadas no período perinatal</t>
  </si>
  <si>
    <t>total</t>
  </si>
  <si>
    <t>homens</t>
  </si>
  <si>
    <t>mulheres</t>
  </si>
  <si>
    <t>..+</t>
  </si>
  <si>
    <t>.</t>
  </si>
  <si>
    <t>..</t>
  </si>
  <si>
    <t>......</t>
  </si>
  <si>
    <t>.................</t>
  </si>
  <si>
    <t>................................</t>
  </si>
  <si>
    <r>
      <t>1</t>
    </r>
    <r>
      <rPr>
        <vertAlign val="superscript"/>
        <sz val="12"/>
        <color theme="1"/>
        <rFont val="Times New Roman"/>
        <family val="1"/>
      </rPr>
      <t>a</t>
    </r>
  </si>
  <si>
    <r>
      <t>2</t>
    </r>
    <r>
      <rPr>
        <vertAlign val="superscript"/>
        <sz val="12"/>
        <color theme="1"/>
        <rFont val="Times New Roman"/>
        <family val="1"/>
      </rPr>
      <t>a</t>
    </r>
  </si>
  <si>
    <r>
      <t>3</t>
    </r>
    <r>
      <rPr>
        <vertAlign val="superscript"/>
        <sz val="12"/>
        <color theme="1"/>
        <rFont val="Times New Roman"/>
        <family val="1"/>
      </rPr>
      <t>a</t>
    </r>
  </si>
  <si>
    <r>
      <t>4</t>
    </r>
    <r>
      <rPr>
        <vertAlign val="superscript"/>
        <sz val="12"/>
        <color theme="1"/>
        <rFont val="Times New Roman"/>
        <family val="1"/>
      </rPr>
      <t>a</t>
    </r>
  </si>
  <si>
    <r>
      <t>7</t>
    </r>
    <r>
      <rPr>
        <vertAlign val="superscript"/>
        <sz val="12"/>
        <color theme="1"/>
        <rFont val="Times New Roman"/>
        <family val="1"/>
      </rPr>
      <t>a</t>
    </r>
  </si>
  <si>
    <r>
      <t>6</t>
    </r>
    <r>
      <rPr>
        <vertAlign val="superscript"/>
        <sz val="12"/>
        <color theme="1"/>
        <rFont val="Times New Roman"/>
        <family val="1"/>
      </rPr>
      <t>a</t>
    </r>
  </si>
  <si>
    <r>
      <t>5</t>
    </r>
    <r>
      <rPr>
        <vertAlign val="superscript"/>
        <sz val="12"/>
        <color theme="1"/>
        <rFont val="Times New Roman"/>
        <family val="1"/>
      </rPr>
      <t>a</t>
    </r>
  </si>
  <si>
    <r>
      <t>8</t>
    </r>
    <r>
      <rPr>
        <vertAlign val="superscript"/>
        <sz val="12"/>
        <color theme="1"/>
        <rFont val="Times New Roman"/>
        <family val="1"/>
      </rPr>
      <t>a</t>
    </r>
  </si>
  <si>
    <r>
      <t>9</t>
    </r>
    <r>
      <rPr>
        <vertAlign val="superscript"/>
        <sz val="12"/>
        <color theme="1"/>
        <rFont val="Times New Roman"/>
        <family val="1"/>
      </rPr>
      <t>a</t>
    </r>
  </si>
  <si>
    <t>FAIXA ETÁRIA</t>
  </si>
  <si>
    <t>1a. Posição</t>
  </si>
  <si>
    <t>2a. Posição</t>
  </si>
  <si>
    <t>3a. Posição</t>
  </si>
  <si>
    <t>4a. Posição</t>
  </si>
  <si>
    <t>&lt;1 ano</t>
  </si>
  <si>
    <t>Perinatal</t>
  </si>
  <si>
    <t>Anomalias congênitas</t>
  </si>
  <si>
    <t>Causas externas</t>
  </si>
  <si>
    <t>Aparelho respiratório</t>
  </si>
  <si>
    <t>1 a 4 anos</t>
  </si>
  <si>
    <t>Neoplasias</t>
  </si>
  <si>
    <t>5 a 9 anos</t>
  </si>
  <si>
    <t>Sistema nervoso</t>
  </si>
  <si>
    <t>Infecciosas e parasitárias</t>
  </si>
  <si>
    <t>10 a 14 anos</t>
  </si>
  <si>
    <t>Sistema Nervoso</t>
  </si>
  <si>
    <t>15 a 19 anos</t>
  </si>
  <si>
    <t>20 a 29 anos</t>
  </si>
  <si>
    <t>Aparelho circulatório</t>
  </si>
  <si>
    <t>30 a 39 anos</t>
  </si>
  <si>
    <t>40 a 49 anos</t>
  </si>
  <si>
    <t>50 a 59 anos</t>
  </si>
  <si>
    <t>60 a 69 anos</t>
  </si>
  <si>
    <t>Endócrinas e metabólicas</t>
  </si>
  <si>
    <t>70 a 79 anos</t>
  </si>
  <si>
    <t>80  anos e mais</t>
  </si>
  <si>
    <t>Todas as idades</t>
  </si>
  <si>
    <t xml:space="preserve"> FONTE DOS DADOS BRUTOS: MS/SVS/CGIAE - Sistema de Informações sobre Mortalidade - SIM</t>
  </si>
  <si>
    <t>Anomalias congênitas; Endócrinas; Aparelho respiratório</t>
  </si>
  <si>
    <t>Aparelho digestivo</t>
  </si>
  <si>
    <t>Mal definidas</t>
  </si>
  <si>
    <t>ANO</t>
  </si>
  <si>
    <t>TOTAL</t>
  </si>
  <si>
    <t>HOMENS</t>
  </si>
  <si>
    <t>MULHERES</t>
  </si>
  <si>
    <t xml:space="preserve">EXPECTATIVA DE VIDA AO NASCER - IBGE (em anos) </t>
  </si>
  <si>
    <t>AMBOS OS SEXOS</t>
  </si>
  <si>
    <t>ambos</t>
  </si>
  <si>
    <t>0 |- 1</t>
  </si>
  <si>
    <t>1 |- 5</t>
  </si>
  <si>
    <t>5 |- 10</t>
  </si>
  <si>
    <t>10 |- 15</t>
  </si>
  <si>
    <t>15 |- 20</t>
  </si>
  <si>
    <t>20 |- 25</t>
  </si>
  <si>
    <t>25 |- 30</t>
  </si>
  <si>
    <t>30 |- 35</t>
  </si>
  <si>
    <t>35 |- 40</t>
  </si>
  <si>
    <t>40 |- 45</t>
  </si>
  <si>
    <t>45 |- 50</t>
  </si>
  <si>
    <t>50 |- 55</t>
  </si>
  <si>
    <t>55 |- 60</t>
  </si>
  <si>
    <t>60 |- 65</t>
  </si>
  <si>
    <t>65 |- 70</t>
  </si>
  <si>
    <t>70 |- 75</t>
  </si>
  <si>
    <t>75 |- 80</t>
  </si>
  <si>
    <t>80 e +</t>
  </si>
  <si>
    <t>masculino</t>
  </si>
  <si>
    <t>feminino</t>
  </si>
  <si>
    <t>POPULAÇÃO</t>
  </si>
  <si>
    <t>ÓBITOS</t>
  </si>
  <si>
    <t>EXPECTATIVA DE VIDA AO NASCER</t>
  </si>
  <si>
    <t>TMI</t>
  </si>
  <si>
    <t>FAIXA ETÁRIA (x)</t>
  </si>
  <si>
    <t>Expectativa de vida (ex)</t>
  </si>
  <si>
    <t>AMBOS  OS SEXOS</t>
  </si>
  <si>
    <t xml:space="preserve"> Probabildade de morte (qx )</t>
  </si>
  <si>
    <t>EXPECTATIVA DE VIDA AO NASCER sem causas externas</t>
  </si>
  <si>
    <t>DIFERENÇA NA EXPECTATIVA DE VIDA AO NASCER: COM E SEM CAUSAS EXTERNAS</t>
  </si>
  <si>
    <t>EXPECTATIVA DE VIDA AO NASCER SEM CAUSAS EXTERNAS</t>
  </si>
  <si>
    <t>DIFERENÇA NA EXPECTATIVA DE VIDA AO NASCER:  SEM  E COM CAUSAS EXTERNAS</t>
  </si>
  <si>
    <t xml:space="preserve">Tabela 4 </t>
  </si>
  <si>
    <t>Evolução da expectativa de vida ao nascer total e sem causas externas, por sexo, no RS-2002-13</t>
  </si>
  <si>
    <t>Tabela 3</t>
  </si>
  <si>
    <t>Tabela  2</t>
  </si>
  <si>
    <t>Tabela 1</t>
  </si>
  <si>
    <t xml:space="preserve">Mortalidade proporcional segundo grupos de causas, posição relativa e sexo no Rio Grande do Sul - 2000 e 2013 </t>
  </si>
  <si>
    <t xml:space="preserve"> Fontedos dados brutos: MS/SVS/CGIAE - Sistema de Informações sobre Mortalidade - SIM</t>
  </si>
  <si>
    <t xml:space="preserve">Quadro 2 </t>
  </si>
  <si>
    <t>Mortalidade proporcional por faixa etária e principais grupos de causa no Rio Grande do Sul - 2000</t>
  </si>
  <si>
    <t>Quadro 1</t>
  </si>
  <si>
    <t>Mortalidade proporcional por faixa etária e principais grupos de causa, Rio Grande do Sul - 2013</t>
  </si>
  <si>
    <t>Probabilidades de morte (qx)  e expectativa de vida (ex) , por sexo e idade, no Rio Grande do Sul - 2013</t>
  </si>
  <si>
    <t>PROJEÇÕES ibge-2013</t>
  </si>
  <si>
    <t>1 |-5</t>
  </si>
  <si>
    <t>Tabela 5</t>
  </si>
  <si>
    <t>Probabilidade real (qx) e líquida de morte (qxy)  e variação percentual, excetuando as mortes por causas externas, por sexo e idade, no Rio Grande do Sul-2013</t>
  </si>
  <si>
    <t xml:space="preserve"> qx</t>
  </si>
  <si>
    <t xml:space="preserve"> qxy </t>
  </si>
  <si>
    <t xml:space="preserve">variação percentual </t>
  </si>
  <si>
    <t>Expectativa de vida real e hipotética, ganhos potenciais na expectativa de vida, eliminando-se as mortes por causas  externas, por sexo e idade, RS-2013</t>
  </si>
  <si>
    <t>ex real</t>
  </si>
  <si>
    <t>ex hipotética</t>
  </si>
  <si>
    <t>ganhos potenciais</t>
  </si>
  <si>
    <t xml:space="preserve"> FONTE DOS DADOS BRUTOS: MS/SVS/CGIAE - Sistema de Informações sobre Mortalidade - SIM.</t>
  </si>
  <si>
    <t>Tabela 6</t>
  </si>
  <si>
    <t>Expectativa de vida real (ex) e hipotética, ganhos potenciais na expectativa de vida, eliminando-se as mortes por causas  externas, por sexo e idade no Rio Grande do Sul-2013</t>
  </si>
  <si>
    <r>
      <t>e</t>
    </r>
    <r>
      <rPr>
        <sz val="12"/>
        <rFont val="Times New Roman"/>
        <family val="1"/>
      </rPr>
      <t>x</t>
    </r>
    <r>
      <rPr>
        <sz val="11"/>
        <rFont val="Times New Roman"/>
        <family val="1"/>
      </rPr>
      <t xml:space="preserve"> real</t>
    </r>
  </si>
  <si>
    <t>EXPECTATIVA DE VIDA AO NASCER  (em anos)</t>
  </si>
  <si>
    <t>DIFERENÇA NA EXPECTATIVA DE VIDA AO NASCER</t>
  </si>
  <si>
    <t>Óbitos p/Residênc por Causa - CID-BR-10 e Faixa Etária</t>
  </si>
  <si>
    <t>Causa - CID-BR-10: 104-113 CAUSAS EXTERNAS DE MORBIDADE E MORTALIDADE, . 104 Acidentes de transporte, . 105 Quedas, . 106 Afogamento e submersões acidentais, . 107 Exposição à fumaça, ao fogo e às chamas, . 108 Envenen, intoxic por ou expos a subst nociv, . 109 Lesões autoprovocadas voluntariamente, . 110 Agressões, . 111 Eventos(fatos) cuja intenção é indeterminada, . 112 Intervenções legais e operações de guerra, . 113 Todas as outras causas externas</t>
  </si>
  <si>
    <t>Causa - CID-BR-10</t>
  </si>
  <si>
    <t>Menor 1 ano</t>
  </si>
  <si>
    <t>80 anos e mais</t>
  </si>
  <si>
    <t>Idade ignorada</t>
  </si>
  <si>
    <t>104-113 CAUSAS EXTERNAS DE MORBIDADE E MORTALIDADE</t>
  </si>
  <si>
    <t>. 104 Acidentes de transporte</t>
  </si>
  <si>
    <t>. 105 Quedas</t>
  </si>
  <si>
    <t>. 106 Afogamento e submersões acidentais</t>
  </si>
  <si>
    <t>. 107 Exposição à fumaça, ao fogo e às chamas</t>
  </si>
  <si>
    <t>. 108 Envenen, intoxic por ou expos a subst nociv</t>
  </si>
  <si>
    <t>. 109 Lesões autoprovocadas voluntariamente</t>
  </si>
  <si>
    <t>. 110 Agressões</t>
  </si>
  <si>
    <t>. 111 Eventos(fatos) cuja intenção é indeterminada</t>
  </si>
  <si>
    <t>. 112 Intervenções legais e operações de guerra</t>
  </si>
  <si>
    <t>. 113 Todas as outras causas externas</t>
  </si>
  <si>
    <t xml:space="preserve"> Consulte o site da Secretaria Estadual de Saúde para mais informações.</t>
  </si>
  <si>
    <t xml:space="preserve"> Nota:</t>
  </si>
  <si>
    <t>Capítulo CID-10: XX.  Causas externas de morbidade e mortalidade</t>
  </si>
  <si>
    <t>Sexo: Masc</t>
  </si>
  <si>
    <t xml:space="preserve"> Em 2011, houve uma mudança no conteúdo da Declaração de Óbito, com maior detalhamento das informações coletadas. Para este ano, foram</t>
  </si>
  <si>
    <t xml:space="preserve"> utilizados simultaneamente os dois formulários. Para mais detalhes sobre as mudanças ocorridas e os seus efeitos, veja o documento</t>
  </si>
  <si>
    <t xml:space="preserve"> "Sistema de Informações sobre Mortalidade - SIM. Consolidação da base de dados de 2011".</t>
  </si>
  <si>
    <t>Sexo: Fem</t>
  </si>
  <si>
    <t>Óbitos p/Residênc por Capítulo CID-10 e Faixa Etária</t>
  </si>
  <si>
    <t>Externas total</t>
  </si>
  <si>
    <t>Mortalidade proporcional</t>
  </si>
  <si>
    <t>Masculino</t>
  </si>
  <si>
    <t>Feminino</t>
  </si>
  <si>
    <t>% Causas externas por idade</t>
  </si>
  <si>
    <t>Homens</t>
  </si>
  <si>
    <t>Mulheres</t>
  </si>
  <si>
    <t>Menor 10 anos</t>
  </si>
  <si>
    <t>Acidentes de trânsito</t>
  </si>
  <si>
    <t>Quedas</t>
  </si>
  <si>
    <t>Afogamentos</t>
  </si>
  <si>
    <t>Suicídios</t>
  </si>
  <si>
    <t>Homicídios</t>
  </si>
  <si>
    <t>Expectativa de vida ao nascer estimadas e as calculadas pelo  IBGE, no Rio Grande do Sul -2002 a 2013</t>
  </si>
  <si>
    <t>FONTE: Cálculos do autor e IBGE/Diretoria de Pesquisas. Coordenação de População e Indicadores Sociais. Gerência de Estudos e Análises da Dinâmica Demográfica.  Projeção da população do Brasil e Unidades da Federação por sexo e idade para o período 2000-2030.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</si>
</sst>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-* #,##0.00_-;\-* #,##0.00_-;_-* &quot;-&quot;??_-;_-@_-"/>
    <numFmt numFmtId="167" formatCode="#,##0.0"/>
    <numFmt numFmtId="168" formatCode="0.00000"/>
    <numFmt numFmtId="169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indexed="10"/>
      <name val="Arial"/>
      <family val="2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i/>
      <sz val="10"/>
      <color indexed="8"/>
      <name val="Arial"/>
      <family val="2"/>
    </font>
    <font>
      <i/>
      <sz val="10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1" fillId="0" borderId="0"/>
  </cellStyleXfs>
  <cellXfs count="280">
    <xf numFmtId="0" fontId="0" fillId="0" borderId="0" xfId="0"/>
    <xf numFmtId="0" fontId="0" fillId="0" borderId="0" xfId="0" applyBorder="1"/>
    <xf numFmtId="165" fontId="0" fillId="0" borderId="0" xfId="0" applyNumberFormat="1"/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2" borderId="0" xfId="0" applyFont="1" applyFill="1"/>
    <xf numFmtId="164" fontId="4" fillId="2" borderId="0" xfId="1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/>
    <xf numFmtId="164" fontId="4" fillId="3" borderId="0" xfId="1" applyNumberFormat="1" applyFont="1" applyFill="1"/>
    <xf numFmtId="0" fontId="4" fillId="3" borderId="1" xfId="0" applyFont="1" applyFill="1" applyBorder="1"/>
    <xf numFmtId="0" fontId="4" fillId="3" borderId="0" xfId="0" applyFont="1" applyFill="1" applyBorder="1"/>
    <xf numFmtId="165" fontId="4" fillId="0" borderId="0" xfId="0" applyNumberFormat="1" applyFont="1"/>
    <xf numFmtId="2" fontId="4" fillId="2" borderId="1" xfId="0" applyNumberFormat="1" applyFont="1" applyFill="1" applyBorder="1"/>
    <xf numFmtId="2" fontId="4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center"/>
    </xf>
    <xf numFmtId="165" fontId="4" fillId="3" borderId="1" xfId="0" applyNumberFormat="1" applyFont="1" applyFill="1" applyBorder="1"/>
    <xf numFmtId="165" fontId="4" fillId="3" borderId="0" xfId="0" applyNumberFormat="1" applyFont="1" applyFill="1" applyBorder="1"/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center"/>
    </xf>
    <xf numFmtId="165" fontId="4" fillId="0" borderId="6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" xfId="0" applyNumberFormat="1" applyFont="1" applyBorder="1"/>
    <xf numFmtId="165" fontId="4" fillId="0" borderId="0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7" xfId="0" applyFont="1" applyBorder="1"/>
    <xf numFmtId="165" fontId="4" fillId="0" borderId="7" xfId="0" applyNumberFormat="1" applyFont="1" applyBorder="1"/>
    <xf numFmtId="0" fontId="4" fillId="0" borderId="9" xfId="0" applyFont="1" applyBorder="1"/>
    <xf numFmtId="165" fontId="4" fillId="0" borderId="9" xfId="0" applyNumberFormat="1" applyFont="1" applyBorder="1" applyAlignment="1">
      <alignment horizontal="center"/>
    </xf>
    <xf numFmtId="0" fontId="4" fillId="0" borderId="8" xfId="0" applyFont="1" applyBorder="1"/>
    <xf numFmtId="165" fontId="4" fillId="0" borderId="1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" applyFont="1" applyFill="1" applyBorder="1" applyAlignment="1" applyProtection="1">
      <alignment horizontal="center"/>
      <protection locked="0"/>
    </xf>
    <xf numFmtId="164" fontId="7" fillId="0" borderId="0" xfId="2" applyNumberFormat="1" applyFont="1" applyBorder="1" applyAlignment="1" applyProtection="1">
      <alignment horizontal="left"/>
      <protection locked="0"/>
    </xf>
    <xf numFmtId="164" fontId="4" fillId="0" borderId="0" xfId="3" applyNumberFormat="1" applyFont="1" applyAlignment="1">
      <alignment horizontal="left"/>
    </xf>
    <xf numFmtId="0" fontId="9" fillId="0" borderId="10" xfId="0" applyFont="1" applyFill="1" applyBorder="1" applyAlignment="1">
      <alignment horizontal="justify"/>
    </xf>
    <xf numFmtId="0" fontId="9" fillId="0" borderId="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165" fontId="8" fillId="0" borderId="9" xfId="0" applyNumberFormat="1" applyFont="1" applyFill="1" applyBorder="1" applyAlignment="1">
      <alignment horizontal="center"/>
    </xf>
    <xf numFmtId="165" fontId="8" fillId="0" borderId="14" xfId="0" applyNumberFormat="1" applyFont="1" applyFill="1" applyBorder="1" applyAlignment="1">
      <alignment horizontal="center"/>
    </xf>
    <xf numFmtId="165" fontId="8" fillId="0" borderId="8" xfId="0" applyNumberFormat="1" applyFont="1" applyFill="1" applyBorder="1" applyAlignment="1">
      <alignment horizontal="center"/>
    </xf>
    <xf numFmtId="165" fontId="8" fillId="0" borderId="12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>
      <alignment horizontal="center"/>
    </xf>
    <xf numFmtId="165" fontId="8" fillId="0" borderId="11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8" fillId="0" borderId="0" xfId="0" applyFont="1" applyAlignment="1">
      <alignment horizontal="justify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5" fontId="8" fillId="0" borderId="14" xfId="0" applyNumberFormat="1" applyFont="1" applyBorder="1" applyAlignment="1">
      <alignment horizontal="center"/>
    </xf>
    <xf numFmtId="165" fontId="8" fillId="0" borderId="12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0" borderId="10" xfId="0" applyFont="1" applyBorder="1" applyAlignment="1">
      <alignment horizontal="justify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0" fontId="3" fillId="0" borderId="0" xfId="0" applyFont="1" applyFill="1"/>
    <xf numFmtId="0" fontId="8" fillId="0" borderId="0" xfId="0" applyFont="1" applyFill="1"/>
    <xf numFmtId="0" fontId="8" fillId="0" borderId="0" xfId="0" applyFont="1"/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4" fillId="0" borderId="0" xfId="4" applyNumberFormat="1" applyFont="1" applyFill="1" applyBorder="1" applyAlignment="1">
      <alignment horizontal="center" vertical="center"/>
    </xf>
    <xf numFmtId="2" fontId="14" fillId="0" borderId="9" xfId="4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" fillId="0" borderId="0" xfId="2"/>
    <xf numFmtId="0" fontId="2" fillId="0" borderId="2" xfId="2" applyBorder="1" applyAlignment="1">
      <alignment horizontal="center"/>
    </xf>
    <xf numFmtId="0" fontId="2" fillId="0" borderId="7" xfId="2" applyBorder="1" applyAlignment="1">
      <alignment horizontal="center"/>
    </xf>
    <xf numFmtId="0" fontId="2" fillId="0" borderId="0" xfId="2" applyBorder="1" applyAlignment="1">
      <alignment horizontal="center"/>
    </xf>
    <xf numFmtId="0" fontId="2" fillId="0" borderId="9" xfId="2" applyBorder="1" applyAlignment="1">
      <alignment horizontal="center"/>
    </xf>
    <xf numFmtId="0" fontId="0" fillId="0" borderId="10" xfId="0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0" fontId="0" fillId="2" borderId="0" xfId="0" applyFill="1"/>
    <xf numFmtId="3" fontId="0" fillId="2" borderId="1" xfId="0" applyNumberForma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165" fontId="0" fillId="0" borderId="0" xfId="0" applyNumberFormat="1" applyBorder="1"/>
    <xf numFmtId="167" fontId="0" fillId="0" borderId="1" xfId="0" applyNumberFormat="1" applyBorder="1" applyAlignment="1">
      <alignment horizontal="center"/>
    </xf>
    <xf numFmtId="0" fontId="0" fillId="0" borderId="9" xfId="0" applyBorder="1"/>
    <xf numFmtId="43" fontId="0" fillId="0" borderId="9" xfId="1" applyNumberFormat="1" applyFont="1" applyBorder="1"/>
    <xf numFmtId="167" fontId="0" fillId="0" borderId="16" xfId="0" applyNumberFormat="1" applyBorder="1" applyAlignment="1">
      <alignment horizontal="center"/>
    </xf>
    <xf numFmtId="0" fontId="14" fillId="0" borderId="0" xfId="2" applyFont="1"/>
    <xf numFmtId="169" fontId="14" fillId="0" borderId="0" xfId="2" applyNumberFormat="1" applyFont="1" applyAlignment="1">
      <alignment horizontal="center"/>
    </xf>
    <xf numFmtId="2" fontId="14" fillId="0" borderId="0" xfId="2" applyNumberFormat="1" applyFont="1" applyAlignment="1">
      <alignment horizontal="center"/>
    </xf>
    <xf numFmtId="0" fontId="14" fillId="0" borderId="9" xfId="2" applyFont="1" applyBorder="1"/>
    <xf numFmtId="169" fontId="14" fillId="0" borderId="9" xfId="2" applyNumberFormat="1" applyFont="1" applyBorder="1" applyAlignment="1">
      <alignment horizontal="center"/>
    </xf>
    <xf numFmtId="2" fontId="14" fillId="0" borderId="9" xfId="2" applyNumberFormat="1" applyFont="1" applyBorder="1" applyAlignment="1">
      <alignment horizontal="center"/>
    </xf>
    <xf numFmtId="0" fontId="14" fillId="0" borderId="0" xfId="2" applyFont="1" applyAlignment="1"/>
    <xf numFmtId="2" fontId="14" fillId="0" borderId="0" xfId="2" applyNumberFormat="1" applyFont="1"/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2" borderId="11" xfId="0" applyNumberFormat="1" applyFill="1" applyBorder="1" applyAlignment="1">
      <alignment horizontal="center"/>
    </xf>
    <xf numFmtId="43" fontId="0" fillId="2" borderId="0" xfId="1" applyNumberFormat="1" applyFont="1" applyFill="1" applyBorder="1"/>
    <xf numFmtId="43" fontId="0" fillId="2" borderId="7" xfId="1" applyNumberFormat="1" applyFont="1" applyFill="1" applyBorder="1"/>
    <xf numFmtId="43" fontId="0" fillId="2" borderId="1" xfId="1" applyFont="1" applyFill="1" applyBorder="1"/>
    <xf numFmtId="43" fontId="0" fillId="2" borderId="3" xfId="1" applyFont="1" applyFill="1" applyBorder="1"/>
    <xf numFmtId="43" fontId="0" fillId="2" borderId="7" xfId="1" applyFont="1" applyFill="1" applyBorder="1"/>
    <xf numFmtId="4" fontId="0" fillId="2" borderId="3" xfId="1" applyNumberFormat="1" applyFont="1" applyFill="1" applyBorder="1"/>
    <xf numFmtId="2" fontId="2" fillId="5" borderId="10" xfId="4" applyNumberFormat="1" applyFont="1" applyFill="1" applyBorder="1" applyAlignment="1">
      <alignment horizontal="center" vertical="center"/>
    </xf>
    <xf numFmtId="2" fontId="2" fillId="0" borderId="0" xfId="4" applyNumberFormat="1" applyFont="1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/>
    </xf>
    <xf numFmtId="43" fontId="0" fillId="2" borderId="0" xfId="1" applyFont="1" applyFill="1" applyBorder="1"/>
    <xf numFmtId="4" fontId="0" fillId="2" borderId="0" xfId="1" applyNumberFormat="1" applyFont="1" applyFill="1" applyBorder="1"/>
    <xf numFmtId="43" fontId="0" fillId="0" borderId="0" xfId="1" applyNumberFormat="1" applyFont="1" applyBorder="1"/>
    <xf numFmtId="43" fontId="0" fillId="0" borderId="7" xfId="1" applyNumberFormat="1" applyFont="1" applyBorder="1"/>
    <xf numFmtId="43" fontId="0" fillId="0" borderId="1" xfId="1" applyFont="1" applyBorder="1"/>
    <xf numFmtId="43" fontId="0" fillId="0" borderId="0" xfId="1" applyFont="1" applyBorder="1"/>
    <xf numFmtId="43" fontId="0" fillId="0" borderId="7" xfId="1" applyFont="1" applyBorder="1"/>
    <xf numFmtId="4" fontId="0" fillId="0" borderId="0" xfId="1" applyNumberFormat="1" applyFont="1" applyBorder="1"/>
    <xf numFmtId="3" fontId="0" fillId="2" borderId="16" xfId="0" applyNumberFormat="1" applyFill="1" applyBorder="1" applyAlignment="1">
      <alignment horizontal="center"/>
    </xf>
    <xf numFmtId="3" fontId="0" fillId="2" borderId="14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43" fontId="0" fillId="0" borderId="8" xfId="1" applyNumberFormat="1" applyFont="1" applyBorder="1"/>
    <xf numFmtId="43" fontId="0" fillId="0" borderId="16" xfId="1" applyFont="1" applyBorder="1"/>
    <xf numFmtId="43" fontId="0" fillId="0" borderId="9" xfId="1" applyFont="1" applyBorder="1"/>
    <xf numFmtId="43" fontId="0" fillId="0" borderId="8" xfId="1" applyFont="1" applyBorder="1"/>
    <xf numFmtId="4" fontId="0" fillId="0" borderId="9" xfId="1" applyNumberFormat="1" applyFont="1" applyBorder="1"/>
    <xf numFmtId="3" fontId="0" fillId="0" borderId="0" xfId="0" applyNumberFormat="1"/>
    <xf numFmtId="0" fontId="0" fillId="0" borderId="0" xfId="0" applyBorder="1" applyAlignment="1">
      <alignment horizontal="center" vertical="center"/>
    </xf>
    <xf numFmtId="0" fontId="16" fillId="0" borderId="0" xfId="0" applyFont="1" applyAlignment="1">
      <alignment horizontal="left" vertical="center" readingOrder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readingOrder="1"/>
    </xf>
    <xf numFmtId="0" fontId="15" fillId="0" borderId="0" xfId="0" applyFont="1"/>
    <xf numFmtId="0" fontId="17" fillId="0" borderId="0" xfId="0" applyFont="1" applyBorder="1"/>
    <xf numFmtId="168" fontId="17" fillId="0" borderId="0" xfId="0" applyNumberFormat="1" applyFont="1" applyBorder="1" applyAlignment="1">
      <alignment horizontal="center"/>
    </xf>
    <xf numFmtId="165" fontId="17" fillId="0" borderId="0" xfId="0" applyNumberFormat="1" applyFont="1" applyBorder="1" applyAlignment="1">
      <alignment horizontal="center"/>
    </xf>
    <xf numFmtId="0" fontId="17" fillId="0" borderId="9" xfId="0" applyFont="1" applyBorder="1"/>
    <xf numFmtId="168" fontId="17" fillId="0" borderId="9" xfId="0" applyNumberFormat="1" applyFont="1" applyBorder="1" applyAlignment="1">
      <alignment horizontal="center"/>
    </xf>
    <xf numFmtId="165" fontId="17" fillId="0" borderId="9" xfId="0" applyNumberFormat="1" applyFont="1" applyBorder="1" applyAlignment="1">
      <alignment horizontal="center"/>
    </xf>
    <xf numFmtId="0" fontId="18" fillId="0" borderId="0" xfId="0" applyFont="1"/>
    <xf numFmtId="0" fontId="12" fillId="0" borderId="0" xfId="0" applyFont="1" applyAlignment="1">
      <alignment vertical="top" wrapText="1"/>
    </xf>
    <xf numFmtId="2" fontId="18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8" fillId="0" borderId="9" xfId="0" applyFont="1" applyBorder="1"/>
    <xf numFmtId="2" fontId="18" fillId="0" borderId="9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17" fillId="0" borderId="0" xfId="0" applyFont="1"/>
    <xf numFmtId="2" fontId="17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7" fillId="0" borderId="9" xfId="0" applyNumberFormat="1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0" fontId="0" fillId="4" borderId="0" xfId="0" applyFill="1"/>
    <xf numFmtId="165" fontId="0" fillId="4" borderId="0" xfId="0" applyNumberFormat="1" applyFill="1"/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165" fontId="0" fillId="2" borderId="0" xfId="0" applyNumberFormat="1" applyFill="1"/>
    <xf numFmtId="165" fontId="0" fillId="0" borderId="0" xfId="0" applyNumberFormat="1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0" fillId="3" borderId="0" xfId="0" applyFill="1"/>
    <xf numFmtId="165" fontId="0" fillId="3" borderId="0" xfId="0" applyNumberFormat="1" applyFill="1"/>
    <xf numFmtId="0" fontId="0" fillId="8" borderId="0" xfId="0" applyFill="1"/>
    <xf numFmtId="165" fontId="0" fillId="8" borderId="0" xfId="0" applyNumberFormat="1" applyFill="1"/>
    <xf numFmtId="164" fontId="1" fillId="0" borderId="0" xfId="1" applyNumberFormat="1" applyFont="1"/>
    <xf numFmtId="164" fontId="0" fillId="0" borderId="0" xfId="0" applyNumberFormat="1"/>
    <xf numFmtId="165" fontId="0" fillId="0" borderId="0" xfId="0" applyNumberFormat="1" applyFill="1" applyAlignment="1">
      <alignment horizontal="center"/>
    </xf>
    <xf numFmtId="1" fontId="19" fillId="9" borderId="0" xfId="4" applyNumberFormat="1" applyFont="1" applyFill="1" applyAlignment="1">
      <alignment horizontal="left" vertical="center"/>
    </xf>
    <xf numFmtId="0" fontId="20" fillId="9" borderId="0" xfId="0" applyFont="1" applyFill="1" applyBorder="1" applyAlignment="1">
      <alignment vertical="center"/>
    </xf>
    <xf numFmtId="0" fontId="0" fillId="9" borderId="0" xfId="0" applyFont="1" applyFill="1" applyBorder="1" applyAlignment="1">
      <alignment vertical="center"/>
    </xf>
    <xf numFmtId="3" fontId="21" fillId="9" borderId="0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1" xfId="0" applyFont="1" applyFill="1" applyBorder="1" applyAlignment="1">
      <alignment horizontal="justify" vertical="center"/>
    </xf>
    <xf numFmtId="0" fontId="8" fillId="0" borderId="13" xfId="0" applyFont="1" applyFill="1" applyBorder="1" applyAlignment="1">
      <alignment horizontal="justify" vertical="center"/>
    </xf>
    <xf numFmtId="0" fontId="8" fillId="0" borderId="14" xfId="0" applyFont="1" applyFill="1" applyBorder="1" applyAlignment="1">
      <alignment horizontal="justify" vertical="center"/>
    </xf>
    <xf numFmtId="0" fontId="8" fillId="0" borderId="0" xfId="0" applyFont="1" applyFill="1" applyAlignment="1">
      <alignment horizontal="justify"/>
    </xf>
    <xf numFmtId="0" fontId="8" fillId="0" borderId="11" xfId="0" applyFont="1" applyBorder="1" applyAlignment="1">
      <alignment horizontal="justify" vertical="center"/>
    </xf>
    <xf numFmtId="0" fontId="8" fillId="0" borderId="13" xfId="0" applyFont="1" applyBorder="1" applyAlignment="1">
      <alignment horizontal="justify" vertical="center"/>
    </xf>
    <xf numFmtId="0" fontId="8" fillId="0" borderId="15" xfId="0" applyFont="1" applyBorder="1" applyAlignment="1">
      <alignment horizontal="justify" vertical="center"/>
    </xf>
    <xf numFmtId="0" fontId="8" fillId="0" borderId="14" xfId="0" applyFont="1" applyBorder="1" applyAlignment="1">
      <alignment horizontal="justify" vertical="center"/>
    </xf>
    <xf numFmtId="0" fontId="8" fillId="0" borderId="0" xfId="0" applyFont="1" applyAlignment="1">
      <alignment horizontal="justify"/>
    </xf>
    <xf numFmtId="0" fontId="8" fillId="0" borderId="12" xfId="0" applyFont="1" applyBorder="1" applyAlignment="1">
      <alignment horizontal="justify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4" fillId="0" borderId="4" xfId="2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4" fillId="0" borderId="3" xfId="2" applyFont="1" applyBorder="1" applyAlignment="1">
      <alignment vertical="center" wrapText="1"/>
    </xf>
    <xf numFmtId="0" fontId="14" fillId="0" borderId="9" xfId="2" applyFont="1" applyBorder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5" xfId="0" applyFont="1" applyBorder="1" applyAlignment="1">
      <alignment horizontal="center"/>
    </xf>
    <xf numFmtId="0" fontId="17" fillId="0" borderId="5" xfId="0" applyFont="1" applyBorder="1" applyAlignment="1"/>
    <xf numFmtId="0" fontId="17" fillId="0" borderId="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/>
    <xf numFmtId="0" fontId="18" fillId="0" borderId="5" xfId="0" applyFont="1" applyBorder="1" applyAlignment="1"/>
    <xf numFmtId="0" fontId="18" fillId="0" borderId="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</cellXfs>
  <cellStyles count="16">
    <cellStyle name="Normal" xfId="0" builtinId="0"/>
    <cellStyle name="Normal 16 2" xfId="4"/>
    <cellStyle name="Normal 2" xfId="2"/>
    <cellStyle name="Normal 3" xfId="5"/>
    <cellStyle name="Normal 3 2" xfId="6"/>
    <cellStyle name="Normal 3 2 2" xfId="14"/>
    <cellStyle name="Normal 3 3" xfId="15"/>
    <cellStyle name="Normal 4" xfId="7"/>
    <cellStyle name="Normal 5" xfId="8"/>
    <cellStyle name="Normal 6" xfId="9"/>
    <cellStyle name="Normal 7" xfId="10"/>
    <cellStyle name="Percent 2" xfId="11"/>
    <cellStyle name="Porcentagem 2" xfId="12"/>
    <cellStyle name="Vírgula" xfId="1" builtinId="3"/>
    <cellStyle name="Vírgula 2" xfId="3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r>
              <a:rPr lang="pt-BR" sz="1100" b="0">
                <a:latin typeface="Times New Roman" pitchFamily="18" charset="0"/>
                <a:cs typeface="Times New Roman" pitchFamily="18" charset="0"/>
              </a:rPr>
              <a:t>Gráfico 6 - Mortalidade proporcional segundo causas externas , por sexo e idade, RS - 2013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'Gráficos 6, 7 e 8'!$A$142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solidFill>
                <a:schemeClr val="tx1"/>
              </a:solidFill>
            </a:ln>
          </c:spPr>
          <c:invertIfNegative val="0"/>
          <c:dLbls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Calibri"/>
                    <a:cs typeface="Times New Roman" pitchFamily="18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8'!$B$146:$M$146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8'!$B$142:$M$142</c:f>
              <c:numCache>
                <c:formatCode>0.0</c:formatCode>
                <c:ptCount val="12"/>
                <c:pt idx="0">
                  <c:v>5.6626506024096388</c:v>
                </c:pt>
                <c:pt idx="1">
                  <c:v>24.817518248175183</c:v>
                </c:pt>
                <c:pt idx="2">
                  <c:v>33.707865168539328</c:v>
                </c:pt>
                <c:pt idx="3">
                  <c:v>43.220338983050851</c:v>
                </c:pt>
                <c:pt idx="4">
                  <c:v>77.252584933530272</c:v>
                </c:pt>
                <c:pt idx="5">
                  <c:v>76.253164556962034</c:v>
                </c:pt>
                <c:pt idx="6">
                  <c:v>52.1759047182776</c:v>
                </c:pt>
                <c:pt idx="7">
                  <c:v>26.366559485530544</c:v>
                </c:pt>
                <c:pt idx="8">
                  <c:v>11.381628080657206</c:v>
                </c:pt>
                <c:pt idx="9">
                  <c:v>5.3799223516361616</c:v>
                </c:pt>
                <c:pt idx="10">
                  <c:v>3.1620553359683794</c:v>
                </c:pt>
                <c:pt idx="11">
                  <c:v>2.5739491437467565</c:v>
                </c:pt>
              </c:numCache>
            </c:numRef>
          </c:val>
        </c:ser>
        <c:ser>
          <c:idx val="1"/>
          <c:order val="1"/>
          <c:tx>
            <c:strRef>
              <c:f>'Gráficos 6, 7 e 8'!$A$143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solidFill>
                <a:srgbClr val="002060"/>
              </a:solidFill>
            </a:ln>
          </c:spPr>
          <c:invertIfNegative val="0"/>
          <c:dLbls>
            <c:dLbl>
              <c:idx val="0"/>
              <c:layout>
                <c:manualLayout>
                  <c:x val="7.0222709664898063E-3"/>
                  <c:y val="-8.58460562667004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37962037437274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28205128205128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9.112917149505392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9.112917149505392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357349407882941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1282051282051282E-3"/>
                  <c:y val="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26670322486735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3.846153846153846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3.84615384615394E-3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053340644973470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Calibri"/>
                    <a:cs typeface="Times New Roman" pitchFamily="18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8'!$B$146:$M$146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8'!$B$143:$M$143</c:f>
              <c:numCache>
                <c:formatCode>0.0</c:formatCode>
                <c:ptCount val="12"/>
                <c:pt idx="0">
                  <c:v>4.7473200612557429</c:v>
                </c:pt>
                <c:pt idx="1">
                  <c:v>22.641509433962266</c:v>
                </c:pt>
                <c:pt idx="2">
                  <c:v>24.074074074074073</c:v>
                </c:pt>
                <c:pt idx="3">
                  <c:v>30.612244897959183</c:v>
                </c:pt>
                <c:pt idx="4">
                  <c:v>61.881188118811878</c:v>
                </c:pt>
                <c:pt idx="5">
                  <c:v>42.564102564102562</c:v>
                </c:pt>
                <c:pt idx="6">
                  <c:v>17.910447761194028</c:v>
                </c:pt>
                <c:pt idx="7">
                  <c:v>8.1454918032786878</c:v>
                </c:pt>
                <c:pt idx="8">
                  <c:v>4.0307610713338642</c:v>
                </c:pt>
                <c:pt idx="9">
                  <c:v>2.3716089404538474</c:v>
                </c:pt>
                <c:pt idx="10">
                  <c:v>2.2204043473179853</c:v>
                </c:pt>
                <c:pt idx="11">
                  <c:v>2.6093227561791124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757376"/>
        <c:axId val="200370432"/>
      </c:barChart>
      <c:catAx>
        <c:axId val="19675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endParaRPr lang="pt-BR"/>
          </a:p>
        </c:txPr>
        <c:crossAx val="200370432"/>
        <c:crosses val="autoZero"/>
        <c:auto val="1"/>
        <c:lblAlgn val="ctr"/>
        <c:lblOffset val="100"/>
        <c:noMultiLvlLbl val="0"/>
      </c:catAx>
      <c:valAx>
        <c:axId val="20037043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7.396593949760627E-2"/>
              <c:y val="7.2972817518549601E-2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endParaRPr lang="pt-BR"/>
          </a:p>
        </c:txPr>
        <c:crossAx val="1967573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Times New Roman" pitchFamily="18" charset="0"/>
              <a:ea typeface="Calibri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r>
              <a:rPr lang="pt-BR" sz="1100" b="0">
                <a:latin typeface="Times New Roman" pitchFamily="18" charset="0"/>
                <a:cs typeface="Times New Roman" pitchFamily="18" charset="0"/>
              </a:rPr>
              <a:t>Gráfico 7 - Percentual  de óbitos devido a causas externas por sexo,  no RS-2013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'Gráficos 6, 7 e 8'!$A$147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chemeClr val="tx1">
                  <a:lumMod val="95000"/>
                  <a:lumOff val="5000"/>
                </a:schemeClr>
              </a:solidFill>
            </a:ln>
          </c:spPr>
          <c:invertIfNegative val="0"/>
          <c:dLbls>
            <c:dLbl>
              <c:idx val="10"/>
              <c:layout>
                <c:manualLayout>
                  <c:x val="-3.4898700339424209E-3"/>
                  <c:y val="8.58460562667004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234805050913631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Calibri"/>
                    <a:cs typeface="Times New Roman" pitchFamily="18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8'!$B$146:$M$146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8'!$B$147:$M$147</c:f>
              <c:numCache>
                <c:formatCode>0.0</c:formatCode>
                <c:ptCount val="12"/>
                <c:pt idx="0">
                  <c:v>0.77724491483380187</c:v>
                </c:pt>
                <c:pt idx="1">
                  <c:v>0.56226227881594182</c:v>
                </c:pt>
                <c:pt idx="2">
                  <c:v>0.49611377542583102</c:v>
                </c:pt>
                <c:pt idx="3">
                  <c:v>0.84339341822391267</c:v>
                </c:pt>
                <c:pt idx="4">
                  <c:v>8.6489168182569873</c:v>
                </c:pt>
                <c:pt idx="5">
                  <c:v>24.904911526376715</c:v>
                </c:pt>
                <c:pt idx="6">
                  <c:v>18.83578634033405</c:v>
                </c:pt>
                <c:pt idx="7">
                  <c:v>14.916487514469983</c:v>
                </c:pt>
                <c:pt idx="8">
                  <c:v>12.601289895816107</c:v>
                </c:pt>
                <c:pt idx="9">
                  <c:v>8.0205060360509339</c:v>
                </c:pt>
                <c:pt idx="10">
                  <c:v>5.2918802712088642</c:v>
                </c:pt>
                <c:pt idx="11">
                  <c:v>4.1012072101868702</c:v>
                </c:pt>
              </c:numCache>
            </c:numRef>
          </c:val>
        </c:ser>
        <c:ser>
          <c:idx val="1"/>
          <c:order val="1"/>
          <c:tx>
            <c:strRef>
              <c:f>'Gráficos 6, 7 e 8'!$A$148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1.0469610101827263E-2"/>
                  <c:y val="8.58460562667004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7246750848560522E-3"/>
                  <c:y val="8.58460562667004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46961010182726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0469610101827263E-2"/>
                  <c:y val="8.584605626670040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22145451187984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395948013576968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8.72467508485605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97974006788490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469610101827263E-2"/>
                  <c:y val="-4.68256625278188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46961010182726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Calibri"/>
                    <a:cs typeface="Times New Roman" pitchFamily="18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8'!$B$146:$M$146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8'!$B$148:$M$148</c:f>
              <c:numCache>
                <c:formatCode>0.0</c:formatCode>
                <c:ptCount val="12"/>
                <c:pt idx="0">
                  <c:v>1.8474374255065553</c:v>
                </c:pt>
                <c:pt idx="1">
                  <c:v>1.4302741358760429</c:v>
                </c:pt>
                <c:pt idx="2">
                  <c:v>0.77473182359952319</c:v>
                </c:pt>
                <c:pt idx="3">
                  <c:v>1.7878426698450536</c:v>
                </c:pt>
                <c:pt idx="4">
                  <c:v>7.4493444576877232</c:v>
                </c:pt>
                <c:pt idx="5">
                  <c:v>14.839094159713945</c:v>
                </c:pt>
                <c:pt idx="6">
                  <c:v>10.011918951132301</c:v>
                </c:pt>
                <c:pt idx="7">
                  <c:v>9.4755661501787838</c:v>
                </c:pt>
                <c:pt idx="8">
                  <c:v>9.0584028605482718</c:v>
                </c:pt>
                <c:pt idx="9">
                  <c:v>8.2836710369487498</c:v>
                </c:pt>
                <c:pt idx="10">
                  <c:v>11.323003575685339</c:v>
                </c:pt>
                <c:pt idx="11">
                  <c:v>23.718712753277714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133760"/>
        <c:axId val="166135296"/>
      </c:barChart>
      <c:catAx>
        <c:axId val="16613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endParaRPr lang="pt-BR"/>
          </a:p>
        </c:txPr>
        <c:crossAx val="166135296"/>
        <c:crosses val="autoZero"/>
        <c:auto val="1"/>
        <c:lblAlgn val="ctr"/>
        <c:lblOffset val="100"/>
        <c:noMultiLvlLbl val="0"/>
      </c:catAx>
      <c:valAx>
        <c:axId val="1661352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9.422649091644536E-2"/>
              <c:y val="7.0198673543279452E-2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Calibri"/>
                <a:cs typeface="Times New Roman" pitchFamily="18" charset="0"/>
              </a:defRPr>
            </a:pPr>
            <a:endParaRPr lang="pt-BR"/>
          </a:p>
        </c:txPr>
        <c:crossAx val="16613376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 pitchFamily="18" charset="0"/>
              <a:ea typeface="Calibri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Número de óbitos por causas externas, segundo sexo,  no RS -2013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Masculino</c:v>
          </c:tx>
          <c:spPr>
            <a:solidFill>
              <a:schemeClr val="bg1">
                <a:lumMod val="50000"/>
              </a:schemeClr>
            </a:solidFill>
            <a:ln w="12700">
              <a:solidFill>
                <a:schemeClr val="tx1"/>
              </a:solidFill>
            </a:ln>
          </c:spPr>
          <c:invertIfNegative val="0"/>
          <c:dLbls>
            <c:dLbl>
              <c:idx val="11"/>
              <c:layout>
                <c:manualLayout>
                  <c:x val="-5.2760736706059961E-3"/>
                  <c:y val="-3.9002266738037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8'!$B$141:$M$141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8'!$B$101:$M$101</c:f>
              <c:numCache>
                <c:formatCode>General</c:formatCode>
                <c:ptCount val="12"/>
                <c:pt idx="0">
                  <c:v>47</c:v>
                </c:pt>
                <c:pt idx="1">
                  <c:v>34</c:v>
                </c:pt>
                <c:pt idx="2">
                  <c:v>30</c:v>
                </c:pt>
                <c:pt idx="3">
                  <c:v>51</c:v>
                </c:pt>
                <c:pt idx="4">
                  <c:v>523</c:v>
                </c:pt>
                <c:pt idx="5">
                  <c:v>1506</c:v>
                </c:pt>
                <c:pt idx="6">
                  <c:v>1139</c:v>
                </c:pt>
                <c:pt idx="7">
                  <c:v>902</c:v>
                </c:pt>
                <c:pt idx="8">
                  <c:v>762</c:v>
                </c:pt>
                <c:pt idx="9">
                  <c:v>485</c:v>
                </c:pt>
                <c:pt idx="10">
                  <c:v>320</c:v>
                </c:pt>
                <c:pt idx="11">
                  <c:v>248</c:v>
                </c:pt>
              </c:numCache>
            </c:numRef>
          </c:val>
        </c:ser>
        <c:ser>
          <c:idx val="1"/>
          <c:order val="1"/>
          <c:tx>
            <c:v>Feminino</c:v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3.517382447070664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7.0347648941413285E-3"/>
                  <c:y val="3.9002266738037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7934561176766617E-3"/>
                  <c:y val="1.1700680021411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8.7934561176766617E-3"/>
                  <c:y val="3.9002266738037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0347648941413285E-3"/>
                  <c:y val="3.9002266738037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5521473412119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5521473412119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5521473412119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552147341211992E-2"/>
                  <c:y val="3.9002266738037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5521473412119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276073670605996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5.2760736706059961E-3"/>
                  <c:y val="7.150332967383651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'Gráficos 6, 7 e 8'!$B$141:$M$141</c:f>
              <c:strCache>
                <c:ptCount val="12"/>
                <c:pt idx="0">
                  <c:v>Menor 1 ano</c:v>
                </c:pt>
                <c:pt idx="1">
                  <c:v>1 a 4 anos</c:v>
                </c:pt>
                <c:pt idx="2">
                  <c:v>5 a 9 anos</c:v>
                </c:pt>
                <c:pt idx="3">
                  <c:v>10 a 14 anos</c:v>
                </c:pt>
                <c:pt idx="4">
                  <c:v>15 a 19 anos</c:v>
                </c:pt>
                <c:pt idx="5">
                  <c:v>20 a 29 anos</c:v>
                </c:pt>
                <c:pt idx="6">
                  <c:v>30 a 39 anos</c:v>
                </c:pt>
                <c:pt idx="7">
                  <c:v>40 a 49 anos</c:v>
                </c:pt>
                <c:pt idx="8">
                  <c:v>50 a 59 anos</c:v>
                </c:pt>
                <c:pt idx="9">
                  <c:v>60 a 69 anos</c:v>
                </c:pt>
                <c:pt idx="10">
                  <c:v>70 a 79 anos</c:v>
                </c:pt>
                <c:pt idx="11">
                  <c:v>80 anos e mais</c:v>
                </c:pt>
              </c:strCache>
            </c:strRef>
          </c:cat>
          <c:val>
            <c:numRef>
              <c:f>'Gráficos 6, 7 e 8'!$B$129:$M$129</c:f>
              <c:numCache>
                <c:formatCode>General</c:formatCode>
                <c:ptCount val="12"/>
                <c:pt idx="0">
                  <c:v>31</c:v>
                </c:pt>
                <c:pt idx="1">
                  <c:v>24</c:v>
                </c:pt>
                <c:pt idx="2">
                  <c:v>13</c:v>
                </c:pt>
                <c:pt idx="3">
                  <c:v>30</c:v>
                </c:pt>
                <c:pt idx="4">
                  <c:v>125</c:v>
                </c:pt>
                <c:pt idx="5">
                  <c:v>249</c:v>
                </c:pt>
                <c:pt idx="6">
                  <c:v>168</c:v>
                </c:pt>
                <c:pt idx="7">
                  <c:v>159</c:v>
                </c:pt>
                <c:pt idx="8">
                  <c:v>152</c:v>
                </c:pt>
                <c:pt idx="9">
                  <c:v>139</c:v>
                </c:pt>
                <c:pt idx="10">
                  <c:v>190</c:v>
                </c:pt>
                <c:pt idx="11">
                  <c:v>398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165888"/>
        <c:axId val="166208640"/>
      </c:barChart>
      <c:catAx>
        <c:axId val="16616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66208640"/>
        <c:crosses val="autoZero"/>
        <c:auto val="1"/>
        <c:lblAlgn val="ctr"/>
        <c:lblOffset val="100"/>
        <c:noMultiLvlLbl val="0"/>
      </c:catAx>
      <c:valAx>
        <c:axId val="16620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6616588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 pitchFamily="18" charset="0"/>
          <a:ea typeface="Calibri"/>
          <a:cs typeface="Times New Roman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8 - Número de óbitos por categorias de causas externas, sexo masculino, no RS -2013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4.4086294126607126E-2"/>
          <c:y val="5.1446257848635581E-2"/>
          <c:w val="0.93385939521076633"/>
          <c:h val="0.668794784518033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6, 7 e 8'!$A$206</c:f>
              <c:strCache>
                <c:ptCount val="1"/>
                <c:pt idx="0">
                  <c:v>Homicídios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8'!$D$206:$M$206</c:f>
              <c:numCache>
                <c:formatCode>General</c:formatCode>
                <c:ptCount val="10"/>
                <c:pt idx="0">
                  <c:v>12</c:v>
                </c:pt>
                <c:pt idx="1">
                  <c:v>15</c:v>
                </c:pt>
                <c:pt idx="2">
                  <c:v>264</c:v>
                </c:pt>
                <c:pt idx="3">
                  <c:v>725</c:v>
                </c:pt>
                <c:pt idx="4">
                  <c:v>540</c:v>
                </c:pt>
                <c:pt idx="5">
                  <c:v>274</c:v>
                </c:pt>
                <c:pt idx="6">
                  <c:v>149</c:v>
                </c:pt>
                <c:pt idx="7">
                  <c:v>64</c:v>
                </c:pt>
                <c:pt idx="8">
                  <c:v>29</c:v>
                </c:pt>
                <c:pt idx="9">
                  <c:v>9</c:v>
                </c:pt>
              </c:numCache>
            </c:numRef>
          </c:val>
        </c:ser>
        <c:ser>
          <c:idx val="1"/>
          <c:order val="1"/>
          <c:tx>
            <c:strRef>
              <c:f>'Gráficos 6, 7 e 8'!$A$205</c:f>
              <c:strCache>
                <c:ptCount val="1"/>
                <c:pt idx="0">
                  <c:v>Suicídios</c:v>
                </c:pt>
              </c:strCache>
            </c:strRef>
          </c:tx>
          <c:spPr>
            <a:pattFill prst="smCheck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8'!$D$205:$M$205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41</c:v>
                </c:pt>
                <c:pt idx="3">
                  <c:v>117</c:v>
                </c:pt>
                <c:pt idx="4">
                  <c:v>155</c:v>
                </c:pt>
                <c:pt idx="5">
                  <c:v>181</c:v>
                </c:pt>
                <c:pt idx="6">
                  <c:v>173</c:v>
                </c:pt>
                <c:pt idx="7">
                  <c:v>105</c:v>
                </c:pt>
                <c:pt idx="8">
                  <c:v>83</c:v>
                </c:pt>
                <c:pt idx="9">
                  <c:v>40</c:v>
                </c:pt>
              </c:numCache>
            </c:numRef>
          </c:val>
        </c:ser>
        <c:ser>
          <c:idx val="2"/>
          <c:order val="2"/>
          <c:tx>
            <c:strRef>
              <c:f>'Gráficos 6, 7 e 8'!$A$204</c:f>
              <c:strCache>
                <c:ptCount val="1"/>
                <c:pt idx="0">
                  <c:v>Afogamentos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8'!$D$204:$M$204</c:f>
              <c:numCache>
                <c:formatCode>General</c:formatCode>
                <c:ptCount val="10"/>
                <c:pt idx="0">
                  <c:v>13</c:v>
                </c:pt>
                <c:pt idx="1">
                  <c:v>11</c:v>
                </c:pt>
                <c:pt idx="2">
                  <c:v>37</c:v>
                </c:pt>
                <c:pt idx="3">
                  <c:v>49</c:v>
                </c:pt>
                <c:pt idx="4">
                  <c:v>30</c:v>
                </c:pt>
                <c:pt idx="5">
                  <c:v>31</c:v>
                </c:pt>
                <c:pt idx="6">
                  <c:v>33</c:v>
                </c:pt>
                <c:pt idx="7">
                  <c:v>20</c:v>
                </c:pt>
                <c:pt idx="8">
                  <c:v>1</c:v>
                </c:pt>
                <c:pt idx="9">
                  <c:v>3</c:v>
                </c:pt>
              </c:numCache>
            </c:numRef>
          </c:val>
        </c:ser>
        <c:ser>
          <c:idx val="3"/>
          <c:order val="3"/>
          <c:tx>
            <c:strRef>
              <c:f>'Gráficos 6, 7 e 8'!$A$202</c:f>
              <c:strCache>
                <c:ptCount val="1"/>
                <c:pt idx="0">
                  <c:v>Acidentes de trânsito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8'!$D$202:$M$202</c:f>
              <c:numCache>
                <c:formatCode>General</c:formatCode>
                <c:ptCount val="10"/>
                <c:pt idx="0">
                  <c:v>25</c:v>
                </c:pt>
                <c:pt idx="1">
                  <c:v>19</c:v>
                </c:pt>
                <c:pt idx="2">
                  <c:v>115</c:v>
                </c:pt>
                <c:pt idx="3">
                  <c:v>415</c:v>
                </c:pt>
                <c:pt idx="4">
                  <c:v>277</c:v>
                </c:pt>
                <c:pt idx="5">
                  <c:v>275</c:v>
                </c:pt>
                <c:pt idx="6">
                  <c:v>240</c:v>
                </c:pt>
                <c:pt idx="7">
                  <c:v>163</c:v>
                </c:pt>
                <c:pt idx="8">
                  <c:v>96</c:v>
                </c:pt>
                <c:pt idx="9">
                  <c:v>38</c:v>
                </c:pt>
              </c:numCache>
            </c:numRef>
          </c:val>
        </c:ser>
        <c:ser>
          <c:idx val="4"/>
          <c:order val="4"/>
          <c:tx>
            <c:strRef>
              <c:f>'Gráficos 6, 7 e 8'!$A$203</c:f>
              <c:strCache>
                <c:ptCount val="1"/>
                <c:pt idx="0">
                  <c:v>Quedas</c:v>
                </c:pt>
              </c:strCache>
            </c:strRef>
          </c:tx>
          <c:spPr>
            <a:pattFill prst="dk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val>
            <c:numRef>
              <c:f>'Gráficos 6, 7 e 8'!$D$204:$M$204</c:f>
              <c:numCache>
                <c:formatCode>General</c:formatCode>
                <c:ptCount val="10"/>
                <c:pt idx="0">
                  <c:v>13</c:v>
                </c:pt>
                <c:pt idx="1">
                  <c:v>11</c:v>
                </c:pt>
                <c:pt idx="2">
                  <c:v>37</c:v>
                </c:pt>
                <c:pt idx="3">
                  <c:v>49</c:v>
                </c:pt>
                <c:pt idx="4">
                  <c:v>30</c:v>
                </c:pt>
                <c:pt idx="5">
                  <c:v>31</c:v>
                </c:pt>
                <c:pt idx="6">
                  <c:v>33</c:v>
                </c:pt>
                <c:pt idx="7">
                  <c:v>20</c:v>
                </c:pt>
                <c:pt idx="8">
                  <c:v>1</c:v>
                </c:pt>
                <c:pt idx="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44736"/>
        <c:axId val="166246272"/>
      </c:barChart>
      <c:catAx>
        <c:axId val="16624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66246272"/>
        <c:crosses val="autoZero"/>
        <c:auto val="1"/>
        <c:lblAlgn val="ctr"/>
        <c:lblOffset val="100"/>
        <c:noMultiLvlLbl val="0"/>
      </c:catAx>
      <c:valAx>
        <c:axId val="166246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6624473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 pitchFamily="18" charset="0"/>
          <a:ea typeface="Calibri"/>
          <a:cs typeface="Times New Roman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9 - Número de óbitos por categorias de causas externas, sexo feminino, no RS -2013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4.0907582603827999E-2"/>
          <c:y val="2.8252416248329051E-2"/>
          <c:w val="0.93390479002480709"/>
          <c:h val="0.664619664851146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6, 7 e 8'!$A$206</c:f>
              <c:strCache>
                <c:ptCount val="1"/>
                <c:pt idx="0">
                  <c:v>Homicídios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8'!$D$231:$M$231</c:f>
              <c:numCache>
                <c:formatCode>General</c:formatCode>
                <c:ptCount val="10"/>
                <c:pt idx="0">
                  <c:v>5</c:v>
                </c:pt>
                <c:pt idx="1">
                  <c:v>2</c:v>
                </c:pt>
                <c:pt idx="2">
                  <c:v>27</c:v>
                </c:pt>
                <c:pt idx="3">
                  <c:v>56</c:v>
                </c:pt>
                <c:pt idx="4">
                  <c:v>47</c:v>
                </c:pt>
                <c:pt idx="5">
                  <c:v>29</c:v>
                </c:pt>
                <c:pt idx="6">
                  <c:v>16</c:v>
                </c:pt>
                <c:pt idx="7">
                  <c:v>14</c:v>
                </c:pt>
                <c:pt idx="8">
                  <c:v>9</c:v>
                </c:pt>
                <c:pt idx="9">
                  <c:v>3</c:v>
                </c:pt>
              </c:numCache>
            </c:numRef>
          </c:val>
        </c:ser>
        <c:ser>
          <c:idx val="1"/>
          <c:order val="1"/>
          <c:tx>
            <c:strRef>
              <c:f>'Gráficos 6, 7 e 8'!$A$205</c:f>
              <c:strCache>
                <c:ptCount val="1"/>
                <c:pt idx="0">
                  <c:v>Suicídios</c:v>
                </c:pt>
              </c:strCache>
            </c:strRef>
          </c:tx>
          <c:spPr>
            <a:pattFill prst="smCheck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8'!$E$230:$M$230</c:f>
              <c:numCache>
                <c:formatCode>General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32</c:v>
                </c:pt>
                <c:pt idx="3">
                  <c:v>36</c:v>
                </c:pt>
                <c:pt idx="4">
                  <c:v>48</c:v>
                </c:pt>
                <c:pt idx="5">
                  <c:v>48</c:v>
                </c:pt>
                <c:pt idx="6">
                  <c:v>31</c:v>
                </c:pt>
                <c:pt idx="7">
                  <c:v>23</c:v>
                </c:pt>
                <c:pt idx="8">
                  <c:v>9</c:v>
                </c:pt>
              </c:numCache>
            </c:numRef>
          </c:val>
        </c:ser>
        <c:ser>
          <c:idx val="2"/>
          <c:order val="2"/>
          <c:tx>
            <c:strRef>
              <c:f>'Gráficos 6, 7 e 8'!$A$204</c:f>
              <c:strCache>
                <c:ptCount val="1"/>
                <c:pt idx="0">
                  <c:v>Afogamentos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8'!$D$229:$M$229</c:f>
              <c:numCache>
                <c:formatCode>General</c:formatCode>
                <c:ptCount val="10"/>
                <c:pt idx="0">
                  <c:v>4</c:v>
                </c:pt>
                <c:pt idx="1">
                  <c:v>5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1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2</c:v>
                </c:pt>
              </c:numCache>
            </c:numRef>
          </c:val>
        </c:ser>
        <c:ser>
          <c:idx val="3"/>
          <c:order val="3"/>
          <c:tx>
            <c:strRef>
              <c:f>'Gráficos 6, 7 e 8'!$A$202</c:f>
              <c:strCache>
                <c:ptCount val="1"/>
                <c:pt idx="0">
                  <c:v>Acidentes de trânsito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'Gráficos 6, 7 e 8'!$D$200:$M$200</c:f>
              <c:strCache>
                <c:ptCount val="10"/>
                <c:pt idx="0">
                  <c:v>Menor 10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29 anos</c:v>
                </c:pt>
                <c:pt idx="4">
                  <c:v>30 a 39 anos</c:v>
                </c:pt>
                <c:pt idx="5">
                  <c:v>40 a 49 anos</c:v>
                </c:pt>
                <c:pt idx="6">
                  <c:v>50 a 59 anos</c:v>
                </c:pt>
                <c:pt idx="7">
                  <c:v>60 a 69 anos</c:v>
                </c:pt>
                <c:pt idx="8">
                  <c:v>70 a 79 anos</c:v>
                </c:pt>
                <c:pt idx="9">
                  <c:v>80 anos e mais</c:v>
                </c:pt>
              </c:strCache>
            </c:strRef>
          </c:cat>
          <c:val>
            <c:numRef>
              <c:f>'Gráficos 6, 7 e 8'!$D$227:$M$227</c:f>
              <c:numCache>
                <c:formatCode>General</c:formatCode>
                <c:ptCount val="10"/>
                <c:pt idx="0">
                  <c:v>18</c:v>
                </c:pt>
                <c:pt idx="1">
                  <c:v>14</c:v>
                </c:pt>
                <c:pt idx="2">
                  <c:v>35</c:v>
                </c:pt>
                <c:pt idx="3">
                  <c:v>89</c:v>
                </c:pt>
                <c:pt idx="4">
                  <c:v>60</c:v>
                </c:pt>
                <c:pt idx="5">
                  <c:v>45</c:v>
                </c:pt>
                <c:pt idx="6">
                  <c:v>56</c:v>
                </c:pt>
                <c:pt idx="7">
                  <c:v>54</c:v>
                </c:pt>
                <c:pt idx="8">
                  <c:v>49</c:v>
                </c:pt>
                <c:pt idx="9">
                  <c:v>35</c:v>
                </c:pt>
              </c:numCache>
            </c:numRef>
          </c:val>
        </c:ser>
        <c:ser>
          <c:idx val="4"/>
          <c:order val="4"/>
          <c:tx>
            <c:strRef>
              <c:f>'Gráficos 6, 7 e 8'!$A$203</c:f>
              <c:strCache>
                <c:ptCount val="1"/>
                <c:pt idx="0">
                  <c:v>Quedas</c:v>
                </c:pt>
              </c:strCache>
            </c:strRef>
          </c:tx>
          <c:spPr>
            <a:pattFill prst="dk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val>
            <c:numRef>
              <c:f>'Gráficos 6, 7 e 8'!$D$228:$M$228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8</c:v>
                </c:pt>
                <c:pt idx="6">
                  <c:v>7</c:v>
                </c:pt>
                <c:pt idx="7">
                  <c:v>14</c:v>
                </c:pt>
                <c:pt idx="8">
                  <c:v>69</c:v>
                </c:pt>
                <c:pt idx="9">
                  <c:v>273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2928"/>
        <c:axId val="187214464"/>
      </c:barChart>
      <c:catAx>
        <c:axId val="18721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87214464"/>
        <c:crosses val="autoZero"/>
        <c:auto val="1"/>
        <c:lblAlgn val="ctr"/>
        <c:lblOffset val="100"/>
        <c:noMultiLvlLbl val="0"/>
      </c:catAx>
      <c:valAx>
        <c:axId val="187214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8721292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 pitchFamily="18" charset="0"/>
          <a:ea typeface="Calibri"/>
          <a:cs typeface="Times New Roman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Times New Roman" pitchFamily="18" charset="0"/>
                <a:cs typeface="Times New Roman" pitchFamily="18" charset="0"/>
              </a:defRPr>
            </a:pPr>
            <a:r>
              <a:rPr lang="pt-BR" sz="1200" b="0">
                <a:latin typeface="Times New Roman" pitchFamily="18" charset="0"/>
                <a:cs typeface="Times New Roman" pitchFamily="18" charset="0"/>
              </a:rPr>
              <a:t>Gráfico 3 - Log das probabilidades de morte por sexo e idade,  RS - 2002 e 2013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Masculino-2002</c:v>
          </c:tx>
          <c:spPr>
            <a:ln w="44450"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val>
            <c:numRef>
              <c:f>'Gráficos 1, 2 e 3'!$B$23:$B$39</c:f>
              <c:numCache>
                <c:formatCode>General</c:formatCode>
                <c:ptCount val="17"/>
                <c:pt idx="0">
                  <c:v>-1.7844684876357551</c:v>
                </c:pt>
                <c:pt idx="1">
                  <c:v>-2.5424490605214181</c:v>
                </c:pt>
                <c:pt idx="2">
                  <c:v>-2.7802570769228461</c:v>
                </c:pt>
                <c:pt idx="3">
                  <c:v>-2.6842292972515192</c:v>
                </c:pt>
                <c:pt idx="4">
                  <c:v>-2.1739559809969631</c:v>
                </c:pt>
                <c:pt idx="5">
                  <c:v>-1.9703911044971141</c:v>
                </c:pt>
                <c:pt idx="6">
                  <c:v>-1.9187264111816165</c:v>
                </c:pt>
                <c:pt idx="7">
                  <c:v>-1.8614763180566034</c:v>
                </c:pt>
                <c:pt idx="8">
                  <c:v>-1.7830167847210057</c:v>
                </c:pt>
                <c:pt idx="9">
                  <c:v>-1.645222845377369</c:v>
                </c:pt>
                <c:pt idx="10">
                  <c:v>-1.4839799886777834</c:v>
                </c:pt>
                <c:pt idx="11">
                  <c:v>-1.3182478126627188</c:v>
                </c:pt>
                <c:pt idx="12">
                  <c:v>-1.1438610497675863</c:v>
                </c:pt>
                <c:pt idx="13">
                  <c:v>-0.96089134798158682</c:v>
                </c:pt>
                <c:pt idx="14">
                  <c:v>-0.80496079001831367</c:v>
                </c:pt>
                <c:pt idx="15">
                  <c:v>-0.64540590369572848</c:v>
                </c:pt>
                <c:pt idx="16">
                  <c:v>-0.51665718908158154</c:v>
                </c:pt>
              </c:numCache>
            </c:numRef>
          </c:val>
          <c:smooth val="0"/>
        </c:ser>
        <c:ser>
          <c:idx val="3"/>
          <c:order val="1"/>
          <c:tx>
            <c:v>Feminino -2002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val>
            <c:numRef>
              <c:f>'Gráficos 1, 2 e 3'!$B$44:$B$60</c:f>
              <c:numCache>
                <c:formatCode>General</c:formatCode>
                <c:ptCount val="17"/>
                <c:pt idx="0">
                  <c:v>-1.8583235440549075</c:v>
                </c:pt>
                <c:pt idx="1">
                  <c:v>-2.6273670575887387</c:v>
                </c:pt>
                <c:pt idx="2">
                  <c:v>-2.8999442554325094</c:v>
                </c:pt>
                <c:pt idx="3">
                  <c:v>-2.8790498190721161</c:v>
                </c:pt>
                <c:pt idx="4">
                  <c:v>-2.6755372490586709</c:v>
                </c:pt>
                <c:pt idx="5">
                  <c:v>-2.5359198806813397</c:v>
                </c:pt>
                <c:pt idx="6">
                  <c:v>-2.4270166427016568</c:v>
                </c:pt>
                <c:pt idx="7">
                  <c:v>-2.2737075867779923</c:v>
                </c:pt>
                <c:pt idx="8">
                  <c:v>-2.1691414270115508</c:v>
                </c:pt>
                <c:pt idx="9">
                  <c:v>-1.9766156774284207</c:v>
                </c:pt>
                <c:pt idx="10">
                  <c:v>-1.774583743845918</c:v>
                </c:pt>
                <c:pt idx="11">
                  <c:v>-1.605637685925986</c:v>
                </c:pt>
                <c:pt idx="12">
                  <c:v>-1.4247283343885953</c:v>
                </c:pt>
                <c:pt idx="13">
                  <c:v>-1.2354480116910556</c:v>
                </c:pt>
                <c:pt idx="14">
                  <c:v>-1.072809554401311</c:v>
                </c:pt>
                <c:pt idx="15">
                  <c:v>-0.88642359453857944</c:v>
                </c:pt>
                <c:pt idx="16">
                  <c:v>-0.69249270558787179</c:v>
                </c:pt>
              </c:numCache>
            </c:numRef>
          </c:val>
          <c:smooth val="0"/>
        </c:ser>
        <c:ser>
          <c:idx val="0"/>
          <c:order val="2"/>
          <c:tx>
            <c:v>Masculino-2013</c:v>
          </c:tx>
          <c:spPr>
            <a:ln w="444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'Gráficos 1, 2 e 3'!$A$44:$A$60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3'!$M$23:$M$39</c:f>
              <c:numCache>
                <c:formatCode>General</c:formatCode>
                <c:ptCount val="17"/>
                <c:pt idx="0">
                  <c:v>-1.9424421305016319</c:v>
                </c:pt>
                <c:pt idx="1">
                  <c:v>-2.7041360732292707</c:v>
                </c:pt>
                <c:pt idx="2">
                  <c:v>-2.9061129113494388</c:v>
                </c:pt>
                <c:pt idx="3">
                  <c:v>-2.7438768341548068</c:v>
                </c:pt>
                <c:pt idx="4">
                  <c:v>-2.1493922744298875</c:v>
                </c:pt>
                <c:pt idx="5">
                  <c:v>-1.9779839957089789</c:v>
                </c:pt>
                <c:pt idx="6">
                  <c:v>-1.9523177515375187</c:v>
                </c:pt>
                <c:pt idx="7">
                  <c:v>-1.9119556089407967</c:v>
                </c:pt>
                <c:pt idx="8">
                  <c:v>-1.8369426592206324</c:v>
                </c:pt>
                <c:pt idx="9">
                  <c:v>-1.7271455023757296</c:v>
                </c:pt>
                <c:pt idx="10">
                  <c:v>-1.56104630166307</c:v>
                </c:pt>
                <c:pt idx="11">
                  <c:v>-1.3935739969948742</c:v>
                </c:pt>
                <c:pt idx="12">
                  <c:v>-1.2412977622169974</c:v>
                </c:pt>
                <c:pt idx="13">
                  <c:v>-1.0807223130202812</c:v>
                </c:pt>
                <c:pt idx="14">
                  <c:v>-0.90790638850432481</c:v>
                </c:pt>
                <c:pt idx="15">
                  <c:v>-0.73019311776192919</c:v>
                </c:pt>
                <c:pt idx="16">
                  <c:v>-0.57316824802481159</c:v>
                </c:pt>
              </c:numCache>
            </c:numRef>
          </c:val>
          <c:smooth val="0"/>
        </c:ser>
        <c:ser>
          <c:idx val="1"/>
          <c:order val="3"/>
          <c:tx>
            <c:v>Feminino-2013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'Gráficos 1, 2 e 3'!$A$44:$A$60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3'!$M$44:$M$60</c:f>
              <c:numCache>
                <c:formatCode>General</c:formatCode>
                <c:ptCount val="17"/>
                <c:pt idx="0">
                  <c:v>-1.9997203472844447</c:v>
                </c:pt>
                <c:pt idx="1">
                  <c:v>-2.7567577849243503</c:v>
                </c:pt>
                <c:pt idx="2">
                  <c:v>-3.0373008816415488</c:v>
                </c:pt>
                <c:pt idx="3">
                  <c:v>-2.9404147745015843</c:v>
                </c:pt>
                <c:pt idx="4">
                  <c:v>-2.6616805271505122</c:v>
                </c:pt>
                <c:pt idx="5">
                  <c:v>-2.5498840738398236</c:v>
                </c:pt>
                <c:pt idx="6">
                  <c:v>-2.4548408625077216</c:v>
                </c:pt>
                <c:pt idx="7">
                  <c:v>-2.3267852682571779</c:v>
                </c:pt>
                <c:pt idx="8">
                  <c:v>-2.1804608986088789</c:v>
                </c:pt>
                <c:pt idx="9">
                  <c:v>-2.0051433698536258</c:v>
                </c:pt>
                <c:pt idx="10">
                  <c:v>-1.8458208508203271</c:v>
                </c:pt>
                <c:pt idx="11">
                  <c:v>-1.6739225010479952</c:v>
                </c:pt>
                <c:pt idx="12">
                  <c:v>-1.5089156154693131</c:v>
                </c:pt>
                <c:pt idx="13">
                  <c:v>-1.342232705499107</c:v>
                </c:pt>
                <c:pt idx="14">
                  <c:v>-1.1438504758992163</c:v>
                </c:pt>
                <c:pt idx="15">
                  <c:v>-0.94749861666137858</c:v>
                </c:pt>
                <c:pt idx="16">
                  <c:v>-0.75953298852650664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28096"/>
        <c:axId val="191429632"/>
      </c:lineChart>
      <c:catAx>
        <c:axId val="19142809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191429632"/>
        <c:crosses val="autoZero"/>
        <c:auto val="1"/>
        <c:lblAlgn val="ctr"/>
        <c:lblOffset val="100"/>
        <c:noMultiLvlLbl val="0"/>
      </c:catAx>
      <c:valAx>
        <c:axId val="1914296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9142809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pt-BR" sz="1200" b="0"/>
              <a:t>Gráfico 1 - Log das probabilidades de morte por idade, sexo masculino, RS - 2002 e 2013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2002</c:v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'Gráficos 1, 2 e 3'!$A$23:$A$39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3'!$B$23:$B$39</c:f>
              <c:numCache>
                <c:formatCode>General</c:formatCode>
                <c:ptCount val="17"/>
                <c:pt idx="0">
                  <c:v>-1.7844684876357551</c:v>
                </c:pt>
                <c:pt idx="1">
                  <c:v>-2.5424490605214181</c:v>
                </c:pt>
                <c:pt idx="2">
                  <c:v>-2.7802570769228461</c:v>
                </c:pt>
                <c:pt idx="3">
                  <c:v>-2.6842292972515192</c:v>
                </c:pt>
                <c:pt idx="4">
                  <c:v>-2.1739559809969631</c:v>
                </c:pt>
                <c:pt idx="5">
                  <c:v>-1.9703911044971141</c:v>
                </c:pt>
                <c:pt idx="6">
                  <c:v>-1.9187264111816165</c:v>
                </c:pt>
                <c:pt idx="7">
                  <c:v>-1.8614763180566034</c:v>
                </c:pt>
                <c:pt idx="8">
                  <c:v>-1.7830167847210057</c:v>
                </c:pt>
                <c:pt idx="9">
                  <c:v>-1.645222845377369</c:v>
                </c:pt>
                <c:pt idx="10">
                  <c:v>-1.4839799886777834</c:v>
                </c:pt>
                <c:pt idx="11">
                  <c:v>-1.3182478126627188</c:v>
                </c:pt>
                <c:pt idx="12">
                  <c:v>-1.1438610497675863</c:v>
                </c:pt>
                <c:pt idx="13">
                  <c:v>-0.96089134798158682</c:v>
                </c:pt>
                <c:pt idx="14">
                  <c:v>-0.80496079001831367</c:v>
                </c:pt>
                <c:pt idx="15">
                  <c:v>-0.64540590369572848</c:v>
                </c:pt>
                <c:pt idx="16">
                  <c:v>-0.51665718908158154</c:v>
                </c:pt>
              </c:numCache>
            </c:numRef>
          </c:val>
          <c:smooth val="0"/>
        </c:ser>
        <c:ser>
          <c:idx val="11"/>
          <c:order val="1"/>
          <c:tx>
            <c:v>2013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'Gráficos 1, 2 e 3'!$A$23:$A$39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3'!$M$23:$M$39</c:f>
              <c:numCache>
                <c:formatCode>General</c:formatCode>
                <c:ptCount val="17"/>
                <c:pt idx="0">
                  <c:v>-1.9424421305016319</c:v>
                </c:pt>
                <c:pt idx="1">
                  <c:v>-2.7041360732292707</c:v>
                </c:pt>
                <c:pt idx="2">
                  <c:v>-2.9061129113494388</c:v>
                </c:pt>
                <c:pt idx="3">
                  <c:v>-2.7438768341548068</c:v>
                </c:pt>
                <c:pt idx="4">
                  <c:v>-2.1493922744298875</c:v>
                </c:pt>
                <c:pt idx="5">
                  <c:v>-1.9779839957089789</c:v>
                </c:pt>
                <c:pt idx="6">
                  <c:v>-1.9523177515375187</c:v>
                </c:pt>
                <c:pt idx="7">
                  <c:v>-1.9119556089407967</c:v>
                </c:pt>
                <c:pt idx="8">
                  <c:v>-1.8369426592206324</c:v>
                </c:pt>
                <c:pt idx="9">
                  <c:v>-1.7271455023757296</c:v>
                </c:pt>
                <c:pt idx="10">
                  <c:v>-1.56104630166307</c:v>
                </c:pt>
                <c:pt idx="11">
                  <c:v>-1.3935739969948742</c:v>
                </c:pt>
                <c:pt idx="12">
                  <c:v>-1.2412977622169974</c:v>
                </c:pt>
                <c:pt idx="13">
                  <c:v>-1.0807223130202812</c:v>
                </c:pt>
                <c:pt idx="14">
                  <c:v>-0.90790638850432481</c:v>
                </c:pt>
                <c:pt idx="15">
                  <c:v>-0.73019311776192919</c:v>
                </c:pt>
                <c:pt idx="16">
                  <c:v>-0.57316824802481159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032768"/>
        <c:axId val="192034304"/>
      </c:lineChart>
      <c:catAx>
        <c:axId val="192032768"/>
        <c:scaling>
          <c:orientation val="minMax"/>
        </c:scaling>
        <c:delete val="0"/>
        <c:axPos val="b"/>
        <c:majorTickMark val="none"/>
        <c:minorTickMark val="none"/>
        <c:tickLblPos val="nextTo"/>
        <c:crossAx val="192034304"/>
        <c:crosses val="autoZero"/>
        <c:auto val="1"/>
        <c:lblAlgn val="ctr"/>
        <c:lblOffset val="100"/>
        <c:noMultiLvlLbl val="0"/>
      </c:catAx>
      <c:valAx>
        <c:axId val="1920343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920327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Times New Roman" pitchFamily="18" charset="0"/>
                <a:cs typeface="Times New Roman" pitchFamily="18" charset="0"/>
              </a:defRPr>
            </a:pPr>
            <a:r>
              <a:rPr lang="pt-BR" sz="1200" b="0">
                <a:latin typeface="Times New Roman" pitchFamily="18" charset="0"/>
                <a:cs typeface="Times New Roman" pitchFamily="18" charset="0"/>
              </a:rPr>
              <a:t>Gráfico 2 - Log das probabilidades de morte, por idade, sexo feminino, RS - 2002 e 2013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2002</c:v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'Gráficos 1, 2 e 3'!$A$44:$A$60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3'!$B$44:$B$60</c:f>
              <c:numCache>
                <c:formatCode>General</c:formatCode>
                <c:ptCount val="17"/>
                <c:pt idx="0">
                  <c:v>-1.8583235440549075</c:v>
                </c:pt>
                <c:pt idx="1">
                  <c:v>-2.6273670575887387</c:v>
                </c:pt>
                <c:pt idx="2">
                  <c:v>-2.8999442554325094</c:v>
                </c:pt>
                <c:pt idx="3">
                  <c:v>-2.8790498190721161</c:v>
                </c:pt>
                <c:pt idx="4">
                  <c:v>-2.6755372490586709</c:v>
                </c:pt>
                <c:pt idx="5">
                  <c:v>-2.5359198806813397</c:v>
                </c:pt>
                <c:pt idx="6">
                  <c:v>-2.4270166427016568</c:v>
                </c:pt>
                <c:pt idx="7">
                  <c:v>-2.2737075867779923</c:v>
                </c:pt>
                <c:pt idx="8">
                  <c:v>-2.1691414270115508</c:v>
                </c:pt>
                <c:pt idx="9">
                  <c:v>-1.9766156774284207</c:v>
                </c:pt>
                <c:pt idx="10">
                  <c:v>-1.774583743845918</c:v>
                </c:pt>
                <c:pt idx="11">
                  <c:v>-1.605637685925986</c:v>
                </c:pt>
                <c:pt idx="12">
                  <c:v>-1.4247283343885953</c:v>
                </c:pt>
                <c:pt idx="13">
                  <c:v>-1.2354480116910556</c:v>
                </c:pt>
                <c:pt idx="14">
                  <c:v>-1.072809554401311</c:v>
                </c:pt>
                <c:pt idx="15">
                  <c:v>-0.88642359453857944</c:v>
                </c:pt>
                <c:pt idx="16">
                  <c:v>-0.69249270558787179</c:v>
                </c:pt>
              </c:numCache>
            </c:numRef>
          </c:val>
          <c:smooth val="0"/>
        </c:ser>
        <c:ser>
          <c:idx val="11"/>
          <c:order val="1"/>
          <c:tx>
            <c:v>2013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'Gráficos 1, 2 e 3'!$A$44:$A$60</c:f>
              <c:strCache>
                <c:ptCount val="17"/>
                <c:pt idx="0">
                  <c:v>0 |- 1</c:v>
                </c:pt>
                <c:pt idx="1">
                  <c:v>1 |- 5</c:v>
                </c:pt>
                <c:pt idx="2">
                  <c:v>5 |- 10</c:v>
                </c:pt>
                <c:pt idx="3">
                  <c:v>10 |- 15</c:v>
                </c:pt>
                <c:pt idx="4">
                  <c:v>15 |- 20</c:v>
                </c:pt>
                <c:pt idx="5">
                  <c:v>20 |- 25</c:v>
                </c:pt>
                <c:pt idx="6">
                  <c:v>25 |- 30</c:v>
                </c:pt>
                <c:pt idx="7">
                  <c:v>30 |- 35</c:v>
                </c:pt>
                <c:pt idx="8">
                  <c:v>35 |- 40</c:v>
                </c:pt>
                <c:pt idx="9">
                  <c:v>40 |- 45</c:v>
                </c:pt>
                <c:pt idx="10">
                  <c:v>45 |- 50</c:v>
                </c:pt>
                <c:pt idx="11">
                  <c:v>50 |- 55</c:v>
                </c:pt>
                <c:pt idx="12">
                  <c:v>55 |- 60</c:v>
                </c:pt>
                <c:pt idx="13">
                  <c:v>60 |- 65</c:v>
                </c:pt>
                <c:pt idx="14">
                  <c:v>65 |- 70</c:v>
                </c:pt>
                <c:pt idx="15">
                  <c:v>70 |- 75</c:v>
                </c:pt>
                <c:pt idx="16">
                  <c:v>75 |- 80</c:v>
                </c:pt>
              </c:strCache>
            </c:strRef>
          </c:cat>
          <c:val>
            <c:numRef>
              <c:f>'Gráficos 1, 2 e 3'!$M$44:$M$60</c:f>
              <c:numCache>
                <c:formatCode>General</c:formatCode>
                <c:ptCount val="17"/>
                <c:pt idx="0">
                  <c:v>-1.9997203472844447</c:v>
                </c:pt>
                <c:pt idx="1">
                  <c:v>-2.7567577849243503</c:v>
                </c:pt>
                <c:pt idx="2">
                  <c:v>-3.0373008816415488</c:v>
                </c:pt>
                <c:pt idx="3">
                  <c:v>-2.9404147745015843</c:v>
                </c:pt>
                <c:pt idx="4">
                  <c:v>-2.6616805271505122</c:v>
                </c:pt>
                <c:pt idx="5">
                  <c:v>-2.5498840738398236</c:v>
                </c:pt>
                <c:pt idx="6">
                  <c:v>-2.4548408625077216</c:v>
                </c:pt>
                <c:pt idx="7">
                  <c:v>-2.3267852682571779</c:v>
                </c:pt>
                <c:pt idx="8">
                  <c:v>-2.1804608986088789</c:v>
                </c:pt>
                <c:pt idx="9">
                  <c:v>-2.0051433698536258</c:v>
                </c:pt>
                <c:pt idx="10">
                  <c:v>-1.8458208508203271</c:v>
                </c:pt>
                <c:pt idx="11">
                  <c:v>-1.6739225010479952</c:v>
                </c:pt>
                <c:pt idx="12">
                  <c:v>-1.5089156154693131</c:v>
                </c:pt>
                <c:pt idx="13">
                  <c:v>-1.342232705499107</c:v>
                </c:pt>
                <c:pt idx="14">
                  <c:v>-1.1438504758992163</c:v>
                </c:pt>
                <c:pt idx="15">
                  <c:v>-0.94749861666137858</c:v>
                </c:pt>
                <c:pt idx="16">
                  <c:v>-0.75953298852650664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067840"/>
        <c:axId val="192081920"/>
      </c:lineChart>
      <c:catAx>
        <c:axId val="192067840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192081920"/>
        <c:crosses val="autoZero"/>
        <c:auto val="1"/>
        <c:lblAlgn val="ctr"/>
        <c:lblOffset val="100"/>
        <c:noMultiLvlLbl val="0"/>
      </c:catAx>
      <c:valAx>
        <c:axId val="192081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19206784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ysClr val="windowText" lastClr="000000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r>
              <a:rPr lang="pt-BR" sz="1100" b="0">
                <a:latin typeface="Times New Roman" pitchFamily="18" charset="0"/>
                <a:cs typeface="Times New Roman" pitchFamily="18" charset="0"/>
              </a:rPr>
              <a:t>Gráfico 4 - </a:t>
            </a:r>
            <a:r>
              <a:rPr lang="pt-BR" sz="1100" b="0" i="0" baseline="0">
                <a:effectLst/>
              </a:rPr>
              <a:t>Estimativas das Taxa de Mortalidade Infantil  (TMI), ambos os sexos, masculina e feminina,  no RS -2002-13</a:t>
            </a:r>
            <a:endParaRPr lang="pt-BR" sz="11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ysClr val="windowText" lastClr="000000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pt-BR" sz="1200" b="0"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'Gráfico 4'!$D$2</c:f>
              <c:strCache>
                <c:ptCount val="1"/>
                <c:pt idx="0">
                  <c:v>AMBOS SEXOS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'Gráfico 4'!$C$5:$C$16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'Gráfico 4'!$D$5:$D$16</c:f>
              <c:numCache>
                <c:formatCode>#,##0.0</c:formatCode>
                <c:ptCount val="12"/>
                <c:pt idx="0">
                  <c:v>15.171031118240631</c:v>
                </c:pt>
                <c:pt idx="1">
                  <c:v>15.254455597382252</c:v>
                </c:pt>
                <c:pt idx="2">
                  <c:v>15.316248909056167</c:v>
                </c:pt>
                <c:pt idx="3">
                  <c:v>14.581616019186177</c:v>
                </c:pt>
                <c:pt idx="4">
                  <c:v>13.619650415736849</c:v>
                </c:pt>
                <c:pt idx="5">
                  <c:v>12.62795834978013</c:v>
                </c:pt>
                <c:pt idx="6">
                  <c:v>12.455312931762323</c:v>
                </c:pt>
                <c:pt idx="7">
                  <c:v>11.997064964868848</c:v>
                </c:pt>
                <c:pt idx="8">
                  <c:v>11.567675773877509</c:v>
                </c:pt>
                <c:pt idx="9">
                  <c:v>11.05619942724711</c:v>
                </c:pt>
                <c:pt idx="10">
                  <c:v>10.874025098709017</c:v>
                </c:pt>
                <c:pt idx="11">
                  <c:v>10.727822868742722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4'!$E$2</c:f>
              <c:strCache>
                <c:ptCount val="1"/>
                <c:pt idx="0">
                  <c:v>HOMENS</c:v>
                </c:pt>
              </c:strCache>
            </c:strRef>
          </c:tx>
          <c:spPr>
            <a:ln w="38100">
              <a:solidFill>
                <a:schemeClr val="tx1">
                  <a:lumMod val="50000"/>
                  <a:lumOff val="50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'Gráfico 4'!$C$5:$C$16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'Gráfico 4'!$E$5:$E$16</c:f>
              <c:numCache>
                <c:formatCode>#,##0.0</c:formatCode>
                <c:ptCount val="12"/>
                <c:pt idx="0">
                  <c:v>16.42598842158635</c:v>
                </c:pt>
                <c:pt idx="1">
                  <c:v>16.53073601327327</c:v>
                </c:pt>
                <c:pt idx="2">
                  <c:v>16.659602771285055</c:v>
                </c:pt>
                <c:pt idx="3">
                  <c:v>15.969858533916987</c:v>
                </c:pt>
                <c:pt idx="4">
                  <c:v>14.725515446752029</c:v>
                </c:pt>
                <c:pt idx="5">
                  <c:v>13.695419367387709</c:v>
                </c:pt>
                <c:pt idx="6">
                  <c:v>13.446263463591123</c:v>
                </c:pt>
                <c:pt idx="7">
                  <c:v>13.14795117016765</c:v>
                </c:pt>
                <c:pt idx="8">
                  <c:v>12.625775904613286</c:v>
                </c:pt>
                <c:pt idx="9">
                  <c:v>11.84428883197883</c:v>
                </c:pt>
                <c:pt idx="10">
                  <c:v>11.540170317638763</c:v>
                </c:pt>
                <c:pt idx="11">
                  <c:v>11.417154274297133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'Gráfico 4'!$F$2</c:f>
              <c:strCache>
                <c:ptCount val="1"/>
                <c:pt idx="0">
                  <c:v>MULHERES</c:v>
                </c:pt>
              </c:strCache>
            </c:strRef>
          </c:tx>
          <c:spPr>
            <a:ln w="381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4'!$C$5:$C$16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'Gráfico 4'!$F$5:$F$16</c:f>
              <c:numCache>
                <c:formatCode>#,##0.0</c:formatCode>
                <c:ptCount val="12"/>
                <c:pt idx="0">
                  <c:v>13.857230975456922</c:v>
                </c:pt>
                <c:pt idx="1">
                  <c:v>13.910344921869656</c:v>
                </c:pt>
                <c:pt idx="2">
                  <c:v>13.902493527921134</c:v>
                </c:pt>
                <c:pt idx="3">
                  <c:v>13.115076967149642</c:v>
                </c:pt>
                <c:pt idx="4">
                  <c:v>12.452950107053663</c:v>
                </c:pt>
                <c:pt idx="5">
                  <c:v>11.504044142687468</c:v>
                </c:pt>
                <c:pt idx="6">
                  <c:v>11.418158499128765</c:v>
                </c:pt>
                <c:pt idx="7">
                  <c:v>10.796296039973978</c:v>
                </c:pt>
                <c:pt idx="8">
                  <c:v>10.458785055258991</c:v>
                </c:pt>
                <c:pt idx="9">
                  <c:v>10.228626279254781</c:v>
                </c:pt>
                <c:pt idx="10">
                  <c:v>10.175285535707046</c:v>
                </c:pt>
                <c:pt idx="11">
                  <c:v>10.006441315377304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36416"/>
        <c:axId val="201837952"/>
      </c:lineChart>
      <c:catAx>
        <c:axId val="20183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201837952"/>
        <c:crosses val="autoZero"/>
        <c:auto val="1"/>
        <c:lblAlgn val="ctr"/>
        <c:lblOffset val="100"/>
        <c:noMultiLvlLbl val="0"/>
      </c:catAx>
      <c:valAx>
        <c:axId val="201837952"/>
        <c:scaling>
          <c:orientation val="minMax"/>
          <c:min val="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TMI (por mil nascidos vivos)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20183641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val>
            <c:numRef>
              <c:f>'TABELA 3'!$K$6:$K$22</c:f>
              <c:numCache>
                <c:formatCode>0.00</c:formatCode>
                <c:ptCount val="17"/>
                <c:pt idx="0">
                  <c:v>7.3995734578285521</c:v>
                </c:pt>
                <c:pt idx="1">
                  <c:v>7.3707775441841363</c:v>
                </c:pt>
                <c:pt idx="2">
                  <c:v>7.3678151345567784</c:v>
                </c:pt>
                <c:pt idx="3">
                  <c:v>7.3533605099050021</c:v>
                </c:pt>
                <c:pt idx="4">
                  <c:v>7.3219611366302715</c:v>
                </c:pt>
                <c:pt idx="5">
                  <c:v>7.0622837287641005</c:v>
                </c:pt>
                <c:pt idx="6">
                  <c:v>6.6840404484431843</c:v>
                </c:pt>
                <c:pt idx="7">
                  <c:v>6.3459953857358684</c:v>
                </c:pt>
                <c:pt idx="8">
                  <c:v>6.0534306754877463</c:v>
                </c:pt>
                <c:pt idx="9">
                  <c:v>5.7879530361324427</c:v>
                </c:pt>
                <c:pt idx="10">
                  <c:v>5.5432140247688615</c:v>
                </c:pt>
                <c:pt idx="11">
                  <c:v>5.2264314611808089</c:v>
                </c:pt>
                <c:pt idx="12">
                  <c:v>4.8359748283544803</c:v>
                </c:pt>
                <c:pt idx="13">
                  <c:v>4.3939197928779556</c:v>
                </c:pt>
                <c:pt idx="14">
                  <c:v>3.877638230057741</c:v>
                </c:pt>
                <c:pt idx="15">
                  <c:v>3.321574820448367</c:v>
                </c:pt>
                <c:pt idx="16">
                  <c:v>2.6953353064711383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028800"/>
        <c:axId val="228030336"/>
      </c:lineChart>
      <c:catAx>
        <c:axId val="228028800"/>
        <c:scaling>
          <c:orientation val="minMax"/>
        </c:scaling>
        <c:delete val="0"/>
        <c:axPos val="b"/>
        <c:majorTickMark val="out"/>
        <c:minorTickMark val="none"/>
        <c:tickLblPos val="nextTo"/>
        <c:crossAx val="228030336"/>
        <c:crosses val="autoZero"/>
        <c:auto val="1"/>
        <c:lblAlgn val="ctr"/>
        <c:lblOffset val="100"/>
        <c:noMultiLvlLbl val="0"/>
      </c:catAx>
      <c:valAx>
        <c:axId val="22803033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28028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'TABELA 3'!$I$6:$I$22</c:f>
              <c:numCache>
                <c:formatCode>0.00</c:formatCode>
                <c:ptCount val="17"/>
                <c:pt idx="0">
                  <c:v>1.1409804859148005</c:v>
                </c:pt>
                <c:pt idx="1">
                  <c:v>1.1288122445668907</c:v>
                </c:pt>
                <c:pt idx="2">
                  <c:v>1.3526578906468887</c:v>
                </c:pt>
                <c:pt idx="3">
                  <c:v>1.5723091447689086</c:v>
                </c:pt>
                <c:pt idx="4">
                  <c:v>3.2530313803435762</c:v>
                </c:pt>
                <c:pt idx="5">
                  <c:v>3.7316429079804183</c:v>
                </c:pt>
                <c:pt idx="6">
                  <c:v>3.1807029448551911</c:v>
                </c:pt>
                <c:pt idx="7">
                  <c:v>2.5991399183694313</c:v>
                </c:pt>
                <c:pt idx="8">
                  <c:v>2.2055567628548447</c:v>
                </c:pt>
                <c:pt idx="9">
                  <c:v>1.8966966078131207</c:v>
                </c:pt>
                <c:pt idx="10">
                  <c:v>1.9265245566153468</c:v>
                </c:pt>
                <c:pt idx="11">
                  <c:v>1.9069903880912962</c:v>
                </c:pt>
                <c:pt idx="12">
                  <c:v>1.8519013712065795</c:v>
                </c:pt>
                <c:pt idx="13">
                  <c:v>1.8260404449090031</c:v>
                </c:pt>
                <c:pt idx="14">
                  <c:v>1.7216469098149723</c:v>
                </c:pt>
                <c:pt idx="15">
                  <c:v>1.6493221781535052</c:v>
                </c:pt>
                <c:pt idx="16">
                  <c:v>1.5359063661642762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047104"/>
        <c:axId val="228048896"/>
      </c:lineChart>
      <c:catAx>
        <c:axId val="228047104"/>
        <c:scaling>
          <c:orientation val="minMax"/>
        </c:scaling>
        <c:delete val="0"/>
        <c:axPos val="b"/>
        <c:majorTickMark val="out"/>
        <c:minorTickMark val="none"/>
        <c:tickLblPos val="nextTo"/>
        <c:crossAx val="228048896"/>
        <c:crosses val="autoZero"/>
        <c:auto val="1"/>
        <c:lblAlgn val="ctr"/>
        <c:lblOffset val="100"/>
        <c:noMultiLvlLbl val="0"/>
      </c:catAx>
      <c:valAx>
        <c:axId val="2280488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28047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pt-BR" sz="1200" b="0"/>
              <a:t>Gráfico 5 - Evolução da expectativa de vida ao nascer total e sem causas externas,po sexo,  no RS-2002-13</a:t>
            </a:r>
          </a:p>
        </c:rich>
      </c:tx>
      <c:layout>
        <c:manualLayout>
          <c:xMode val="edge"/>
          <c:yMode val="edge"/>
          <c:x val="0.10700250570673182"/>
          <c:y val="9.5605288372650449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Homens</c:v>
          </c:tx>
          <c:spPr>
            <a:ln w="381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'TABELA 4 e gráfico 5'!$A$5:$A$16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'TABELA 4 e gráfico 5'!$I$5:$I$16</c:f>
              <c:numCache>
                <c:formatCode>_(* #,##0.00_);_(* \(#,##0.00\);_(* "-"??_);_(@_)</c:formatCode>
                <c:ptCount val="12"/>
                <c:pt idx="0">
                  <c:v>69.421274923221475</c:v>
                </c:pt>
                <c:pt idx="1">
                  <c:v>69.691152696673242</c:v>
                </c:pt>
                <c:pt idx="2">
                  <c:v>69.896430044244951</c:v>
                </c:pt>
                <c:pt idx="3">
                  <c:v>70.258335251495183</c:v>
                </c:pt>
                <c:pt idx="4">
                  <c:v>70.691825123764858</c:v>
                </c:pt>
                <c:pt idx="5">
                  <c:v>71.001547012779341</c:v>
                </c:pt>
                <c:pt idx="6">
                  <c:v>71.206752025153818</c:v>
                </c:pt>
                <c:pt idx="7">
                  <c:v>71.293398306225953</c:v>
                </c:pt>
                <c:pt idx="8">
                  <c:v>71.534566875684618</c:v>
                </c:pt>
                <c:pt idx="9">
                  <c:v>71.637906169628906</c:v>
                </c:pt>
                <c:pt idx="10">
                  <c:v>71.88192975619522</c:v>
                </c:pt>
                <c:pt idx="11">
                  <c:v>71.964601128115021</c:v>
                </c:pt>
              </c:numCache>
            </c:numRef>
          </c:val>
          <c:smooth val="0"/>
        </c:ser>
        <c:ser>
          <c:idx val="2"/>
          <c:order val="1"/>
          <c:tx>
            <c:v>Mulheres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'TABELA 4 e gráfico 5'!$A$5:$A$16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'TABELA 4 e gráfico 5'!$J$5:$J$16</c:f>
              <c:numCache>
                <c:formatCode>_(* #,##0.00_);_(* \(#,##0.00\);_(* "-"??_);_(@_)</c:formatCode>
                <c:ptCount val="12"/>
                <c:pt idx="0">
                  <c:v>77.472203371202539</c:v>
                </c:pt>
                <c:pt idx="1">
                  <c:v>77.801039707328897</c:v>
                </c:pt>
                <c:pt idx="2">
                  <c:v>77.976322661670423</c:v>
                </c:pt>
                <c:pt idx="3">
                  <c:v>78.342514583569582</c:v>
                </c:pt>
                <c:pt idx="4">
                  <c:v>78.60398514773145</c:v>
                </c:pt>
                <c:pt idx="5">
                  <c:v>78.78061242755517</c:v>
                </c:pt>
                <c:pt idx="6">
                  <c:v>78.9908404250681</c:v>
                </c:pt>
                <c:pt idx="7">
                  <c:v>79.106876758521025</c:v>
                </c:pt>
                <c:pt idx="8">
                  <c:v>79.300305815290898</c:v>
                </c:pt>
                <c:pt idx="9">
                  <c:v>79.204161699173085</c:v>
                </c:pt>
                <c:pt idx="10">
                  <c:v>79.34845486798902</c:v>
                </c:pt>
                <c:pt idx="11">
                  <c:v>79.364174585943573</c:v>
                </c:pt>
              </c:numCache>
            </c:numRef>
          </c:val>
          <c:smooth val="0"/>
        </c:ser>
        <c:ser>
          <c:idx val="4"/>
          <c:order val="2"/>
          <c:tx>
            <c:v>Homens sem</c:v>
          </c:tx>
          <c:spPr>
            <a:ln w="41275"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'TABELA 4 e gráfico 5'!$A$5:$A$16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'TABELA 4 e gráfico 5'!$L$5:$L$16</c:f>
              <c:numCache>
                <c:formatCode>_(* #,##0.00_);_(* \(#,##0.00\);_(* "-"??_);_(@_)</c:formatCode>
                <c:ptCount val="12"/>
                <c:pt idx="0">
                  <c:v>71.97065131214093</c:v>
                </c:pt>
                <c:pt idx="1">
                  <c:v>72.267944095904554</c:v>
                </c:pt>
                <c:pt idx="2">
                  <c:v>72.49867316645647</c:v>
                </c:pt>
                <c:pt idx="3">
                  <c:v>72.880792162145042</c:v>
                </c:pt>
                <c:pt idx="4">
                  <c:v>73.329879994231717</c:v>
                </c:pt>
                <c:pt idx="5">
                  <c:v>73.700471073754017</c:v>
                </c:pt>
                <c:pt idx="6">
                  <c:v>73.889190329166581</c:v>
                </c:pt>
                <c:pt idx="7">
                  <c:v>73.981171689720611</c:v>
                </c:pt>
                <c:pt idx="8">
                  <c:v>74.195937784597049</c:v>
                </c:pt>
                <c:pt idx="9">
                  <c:v>74.22816474643443</c:v>
                </c:pt>
                <c:pt idx="10">
                  <c:v>74.734822653401295</c:v>
                </c:pt>
                <c:pt idx="11">
                  <c:v>74.579248708619957</c:v>
                </c:pt>
              </c:numCache>
            </c:numRef>
          </c:val>
          <c:smooth val="0"/>
        </c:ser>
        <c:ser>
          <c:idx val="5"/>
          <c:order val="3"/>
          <c:tx>
            <c:v>Mulheres sem</c:v>
          </c:tx>
          <c:spPr>
            <a:ln w="41275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'TABELA 4 e gráfico 5'!$A$5:$A$16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'TABELA 4 e gráfico 5'!$M$5:$M$16</c:f>
              <c:numCache>
                <c:formatCode>_(* #,##0.00_);_(* \(#,##0.00\);_(* "-"??_);_(@_)</c:formatCode>
                <c:ptCount val="12"/>
                <c:pt idx="0">
                  <c:v>78.128281355635991</c:v>
                </c:pt>
                <c:pt idx="1">
                  <c:v>78.476791417136852</c:v>
                </c:pt>
                <c:pt idx="2">
                  <c:v>78.672321241297325</c:v>
                </c:pt>
                <c:pt idx="3">
                  <c:v>78.945158617990955</c:v>
                </c:pt>
                <c:pt idx="4">
                  <c:v>79.157792962221407</c:v>
                </c:pt>
                <c:pt idx="5">
                  <c:v>79.285220976714484</c:v>
                </c:pt>
                <c:pt idx="6">
                  <c:v>79.47313923182611</c:v>
                </c:pt>
                <c:pt idx="7">
                  <c:v>79.551079639714956</c:v>
                </c:pt>
                <c:pt idx="8">
                  <c:v>79.722464717401877</c:v>
                </c:pt>
                <c:pt idx="9">
                  <c:v>79.593430105023003</c:v>
                </c:pt>
                <c:pt idx="10">
                  <c:v>79.744843882653669</c:v>
                </c:pt>
                <c:pt idx="11">
                  <c:v>79.762405505575472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76352"/>
        <c:axId val="163082240"/>
      </c:lineChart>
      <c:catAx>
        <c:axId val="16307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63082240"/>
        <c:crosses val="autoZero"/>
        <c:auto val="1"/>
        <c:lblAlgn val="ctr"/>
        <c:lblOffset val="100"/>
        <c:noMultiLvlLbl val="0"/>
      </c:catAx>
      <c:valAx>
        <c:axId val="163082240"/>
        <c:scaling>
          <c:orientation val="minMax"/>
          <c:min val="68"/>
        </c:scaling>
        <c:delete val="0"/>
        <c:axPos val="l"/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crossAx val="1630763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44524</xdr:colOff>
      <xdr:row>149</xdr:row>
      <xdr:rowOff>178981</xdr:rowOff>
    </xdr:from>
    <xdr:to>
      <xdr:col>11</xdr:col>
      <xdr:colOff>577924</xdr:colOff>
      <xdr:row>164</xdr:row>
      <xdr:rowOff>66896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164</xdr:row>
      <xdr:rowOff>38100</xdr:rowOff>
    </xdr:from>
    <xdr:to>
      <xdr:col>11</xdr:col>
      <xdr:colOff>587006</xdr:colOff>
      <xdr:row>178</xdr:row>
      <xdr:rowOff>114300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179</xdr:row>
      <xdr:rowOff>22151</xdr:rowOff>
    </xdr:from>
    <xdr:to>
      <xdr:col>11</xdr:col>
      <xdr:colOff>520552</xdr:colOff>
      <xdr:row>196</xdr:row>
      <xdr:rowOff>77529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207</xdr:row>
      <xdr:rowOff>19050</xdr:rowOff>
    </xdr:from>
    <xdr:to>
      <xdr:col>13</xdr:col>
      <xdr:colOff>276225</xdr:colOff>
      <xdr:row>221</xdr:row>
      <xdr:rowOff>123825</xdr:rowOff>
    </xdr:to>
    <xdr:graphicFrame macro="">
      <xdr:nvGraphicFramePr>
        <xdr:cNvPr id="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234</xdr:row>
      <xdr:rowOff>0</xdr:rowOff>
    </xdr:from>
    <xdr:to>
      <xdr:col>13</xdr:col>
      <xdr:colOff>152400</xdr:colOff>
      <xdr:row>248</xdr:row>
      <xdr:rowOff>104775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420872</xdr:colOff>
      <xdr:row>61</xdr:row>
      <xdr:rowOff>4762</xdr:rowOff>
    </xdr:from>
    <xdr:to>
      <xdr:col>25</xdr:col>
      <xdr:colOff>254738</xdr:colOff>
      <xdr:row>77</xdr:row>
      <xdr:rowOff>155057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357188</xdr:colOff>
      <xdr:row>21</xdr:row>
      <xdr:rowOff>89297</xdr:rowOff>
    </xdr:from>
    <xdr:to>
      <xdr:col>25</xdr:col>
      <xdr:colOff>299442</xdr:colOff>
      <xdr:row>40</xdr:row>
      <xdr:rowOff>94060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386953</xdr:colOff>
      <xdr:row>42</xdr:row>
      <xdr:rowOff>104179</xdr:rowOff>
    </xdr:from>
    <xdr:to>
      <xdr:col>25</xdr:col>
      <xdr:colOff>233957</xdr:colOff>
      <xdr:row>59</xdr:row>
      <xdr:rowOff>166093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18</xdr:row>
      <xdr:rowOff>90487</xdr:rowOff>
    </xdr:from>
    <xdr:to>
      <xdr:col>7</xdr:col>
      <xdr:colOff>438150</xdr:colOff>
      <xdr:row>32</xdr:row>
      <xdr:rowOff>166687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5</xdr:row>
      <xdr:rowOff>4762</xdr:rowOff>
    </xdr:from>
    <xdr:to>
      <xdr:col>17</xdr:col>
      <xdr:colOff>123825</xdr:colOff>
      <xdr:row>21</xdr:row>
      <xdr:rowOff>157162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752475</xdr:colOff>
      <xdr:row>22</xdr:row>
      <xdr:rowOff>109537</xdr:rowOff>
    </xdr:from>
    <xdr:to>
      <xdr:col>16</xdr:col>
      <xdr:colOff>752475</xdr:colOff>
      <xdr:row>39</xdr:row>
      <xdr:rowOff>100012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93689</xdr:colOff>
      <xdr:row>22</xdr:row>
      <xdr:rowOff>34897</xdr:rowOff>
    </xdr:from>
    <xdr:to>
      <xdr:col>24</xdr:col>
      <xdr:colOff>190100</xdr:colOff>
      <xdr:row>34</xdr:row>
      <xdr:rowOff>14286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rlim\c_carlim\Documents%20and%20Settings\mjardim\Desktop\Meus%20Arquivos\corsan\projm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opse"/>
      <sheetName val="aibi 467"/>
      <sheetName val="COMPAT (prog valores)"/>
      <sheetName val="aibi497"/>
      <sheetName val="aibi 1"/>
      <sheetName val="aibi 2"/>
      <sheetName val="aibi 3"/>
      <sheetName val="aibi arred"/>
      <sheetName val="aibi arred (valores)"/>
      <sheetName val="micro e me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opLeftCell="A16" zoomScale="86" zoomScaleNormal="86" workbookViewId="0">
      <selection activeCell="A27" sqref="A27"/>
    </sheetView>
  </sheetViews>
  <sheetFormatPr defaultRowHeight="15" x14ac:dyDescent="0.25"/>
  <cols>
    <col min="1" max="1" width="14.7109375" customWidth="1"/>
    <col min="2" max="2" width="6.42578125" customWidth="1"/>
    <col min="3" max="3" width="6.140625" customWidth="1"/>
    <col min="15" max="15" width="7.85546875" customWidth="1"/>
    <col min="17" max="17" width="45.7109375" style="179" customWidth="1"/>
    <col min="18" max="19" width="9.140625" style="179"/>
    <col min="35" max="35" width="44.5703125" customWidth="1"/>
    <col min="257" max="257" width="14.7109375" customWidth="1"/>
    <col min="258" max="258" width="6.42578125" customWidth="1"/>
    <col min="259" max="259" width="6.140625" customWidth="1"/>
    <col min="271" max="271" width="7.85546875" customWidth="1"/>
    <col min="273" max="273" width="45.7109375" customWidth="1"/>
    <col min="291" max="291" width="44.5703125" customWidth="1"/>
    <col min="513" max="513" width="14.7109375" customWidth="1"/>
    <col min="514" max="514" width="6.42578125" customWidth="1"/>
    <col min="515" max="515" width="6.140625" customWidth="1"/>
    <col min="527" max="527" width="7.85546875" customWidth="1"/>
    <col min="529" max="529" width="45.7109375" customWidth="1"/>
    <col min="547" max="547" width="44.5703125" customWidth="1"/>
    <col min="769" max="769" width="14.7109375" customWidth="1"/>
    <col min="770" max="770" width="6.42578125" customWidth="1"/>
    <col min="771" max="771" width="6.140625" customWidth="1"/>
    <col min="783" max="783" width="7.85546875" customWidth="1"/>
    <col min="785" max="785" width="45.7109375" customWidth="1"/>
    <col min="803" max="803" width="44.5703125" customWidth="1"/>
    <col min="1025" max="1025" width="14.7109375" customWidth="1"/>
    <col min="1026" max="1026" width="6.42578125" customWidth="1"/>
    <col min="1027" max="1027" width="6.140625" customWidth="1"/>
    <col min="1039" max="1039" width="7.85546875" customWidth="1"/>
    <col min="1041" max="1041" width="45.7109375" customWidth="1"/>
    <col min="1059" max="1059" width="44.5703125" customWidth="1"/>
    <col min="1281" max="1281" width="14.7109375" customWidth="1"/>
    <col min="1282" max="1282" width="6.42578125" customWidth="1"/>
    <col min="1283" max="1283" width="6.140625" customWidth="1"/>
    <col min="1295" max="1295" width="7.85546875" customWidth="1"/>
    <col min="1297" max="1297" width="45.7109375" customWidth="1"/>
    <col min="1315" max="1315" width="44.5703125" customWidth="1"/>
    <col min="1537" max="1537" width="14.7109375" customWidth="1"/>
    <col min="1538" max="1538" width="6.42578125" customWidth="1"/>
    <col min="1539" max="1539" width="6.140625" customWidth="1"/>
    <col min="1551" max="1551" width="7.85546875" customWidth="1"/>
    <col min="1553" max="1553" width="45.7109375" customWidth="1"/>
    <col min="1571" max="1571" width="44.5703125" customWidth="1"/>
    <col min="1793" max="1793" width="14.7109375" customWidth="1"/>
    <col min="1794" max="1794" width="6.42578125" customWidth="1"/>
    <col min="1795" max="1795" width="6.140625" customWidth="1"/>
    <col min="1807" max="1807" width="7.85546875" customWidth="1"/>
    <col min="1809" max="1809" width="45.7109375" customWidth="1"/>
    <col min="1827" max="1827" width="44.5703125" customWidth="1"/>
    <col min="2049" max="2049" width="14.7109375" customWidth="1"/>
    <col min="2050" max="2050" width="6.42578125" customWidth="1"/>
    <col min="2051" max="2051" width="6.140625" customWidth="1"/>
    <col min="2063" max="2063" width="7.85546875" customWidth="1"/>
    <col min="2065" max="2065" width="45.7109375" customWidth="1"/>
    <col min="2083" max="2083" width="44.5703125" customWidth="1"/>
    <col min="2305" max="2305" width="14.7109375" customWidth="1"/>
    <col min="2306" max="2306" width="6.42578125" customWidth="1"/>
    <col min="2307" max="2307" width="6.140625" customWidth="1"/>
    <col min="2319" max="2319" width="7.85546875" customWidth="1"/>
    <col min="2321" max="2321" width="45.7109375" customWidth="1"/>
    <col min="2339" max="2339" width="44.5703125" customWidth="1"/>
    <col min="2561" max="2561" width="14.7109375" customWidth="1"/>
    <col min="2562" max="2562" width="6.42578125" customWidth="1"/>
    <col min="2563" max="2563" width="6.140625" customWidth="1"/>
    <col min="2575" max="2575" width="7.85546875" customWidth="1"/>
    <col min="2577" max="2577" width="45.7109375" customWidth="1"/>
    <col min="2595" max="2595" width="44.5703125" customWidth="1"/>
    <col min="2817" max="2817" width="14.7109375" customWidth="1"/>
    <col min="2818" max="2818" width="6.42578125" customWidth="1"/>
    <col min="2819" max="2819" width="6.140625" customWidth="1"/>
    <col min="2831" max="2831" width="7.85546875" customWidth="1"/>
    <col min="2833" max="2833" width="45.7109375" customWidth="1"/>
    <col min="2851" max="2851" width="44.5703125" customWidth="1"/>
    <col min="3073" max="3073" width="14.7109375" customWidth="1"/>
    <col min="3074" max="3074" width="6.42578125" customWidth="1"/>
    <col min="3075" max="3075" width="6.140625" customWidth="1"/>
    <col min="3087" max="3087" width="7.85546875" customWidth="1"/>
    <col min="3089" max="3089" width="45.7109375" customWidth="1"/>
    <col min="3107" max="3107" width="44.5703125" customWidth="1"/>
    <col min="3329" max="3329" width="14.7109375" customWidth="1"/>
    <col min="3330" max="3330" width="6.42578125" customWidth="1"/>
    <col min="3331" max="3331" width="6.140625" customWidth="1"/>
    <col min="3343" max="3343" width="7.85546875" customWidth="1"/>
    <col min="3345" max="3345" width="45.7109375" customWidth="1"/>
    <col min="3363" max="3363" width="44.5703125" customWidth="1"/>
    <col min="3585" max="3585" width="14.7109375" customWidth="1"/>
    <col min="3586" max="3586" width="6.42578125" customWidth="1"/>
    <col min="3587" max="3587" width="6.140625" customWidth="1"/>
    <col min="3599" max="3599" width="7.85546875" customWidth="1"/>
    <col min="3601" max="3601" width="45.7109375" customWidth="1"/>
    <col min="3619" max="3619" width="44.5703125" customWidth="1"/>
    <col min="3841" max="3841" width="14.7109375" customWidth="1"/>
    <col min="3842" max="3842" width="6.42578125" customWidth="1"/>
    <col min="3843" max="3843" width="6.140625" customWidth="1"/>
    <col min="3855" max="3855" width="7.85546875" customWidth="1"/>
    <col min="3857" max="3857" width="45.7109375" customWidth="1"/>
    <col min="3875" max="3875" width="44.5703125" customWidth="1"/>
    <col min="4097" max="4097" width="14.7109375" customWidth="1"/>
    <col min="4098" max="4098" width="6.42578125" customWidth="1"/>
    <col min="4099" max="4099" width="6.140625" customWidth="1"/>
    <col min="4111" max="4111" width="7.85546875" customWidth="1"/>
    <col min="4113" max="4113" width="45.7109375" customWidth="1"/>
    <col min="4131" max="4131" width="44.5703125" customWidth="1"/>
    <col min="4353" max="4353" width="14.7109375" customWidth="1"/>
    <col min="4354" max="4354" width="6.42578125" customWidth="1"/>
    <col min="4355" max="4355" width="6.140625" customWidth="1"/>
    <col min="4367" max="4367" width="7.85546875" customWidth="1"/>
    <col min="4369" max="4369" width="45.7109375" customWidth="1"/>
    <col min="4387" max="4387" width="44.5703125" customWidth="1"/>
    <col min="4609" max="4609" width="14.7109375" customWidth="1"/>
    <col min="4610" max="4610" width="6.42578125" customWidth="1"/>
    <col min="4611" max="4611" width="6.140625" customWidth="1"/>
    <col min="4623" max="4623" width="7.85546875" customWidth="1"/>
    <col min="4625" max="4625" width="45.7109375" customWidth="1"/>
    <col min="4643" max="4643" width="44.5703125" customWidth="1"/>
    <col min="4865" max="4865" width="14.7109375" customWidth="1"/>
    <col min="4866" max="4866" width="6.42578125" customWidth="1"/>
    <col min="4867" max="4867" width="6.140625" customWidth="1"/>
    <col min="4879" max="4879" width="7.85546875" customWidth="1"/>
    <col min="4881" max="4881" width="45.7109375" customWidth="1"/>
    <col min="4899" max="4899" width="44.5703125" customWidth="1"/>
    <col min="5121" max="5121" width="14.7109375" customWidth="1"/>
    <col min="5122" max="5122" width="6.42578125" customWidth="1"/>
    <col min="5123" max="5123" width="6.140625" customWidth="1"/>
    <col min="5135" max="5135" width="7.85546875" customWidth="1"/>
    <col min="5137" max="5137" width="45.7109375" customWidth="1"/>
    <col min="5155" max="5155" width="44.5703125" customWidth="1"/>
    <col min="5377" max="5377" width="14.7109375" customWidth="1"/>
    <col min="5378" max="5378" width="6.42578125" customWidth="1"/>
    <col min="5379" max="5379" width="6.140625" customWidth="1"/>
    <col min="5391" max="5391" width="7.85546875" customWidth="1"/>
    <col min="5393" max="5393" width="45.7109375" customWidth="1"/>
    <col min="5411" max="5411" width="44.5703125" customWidth="1"/>
    <col min="5633" max="5633" width="14.7109375" customWidth="1"/>
    <col min="5634" max="5634" width="6.42578125" customWidth="1"/>
    <col min="5635" max="5635" width="6.140625" customWidth="1"/>
    <col min="5647" max="5647" width="7.85546875" customWidth="1"/>
    <col min="5649" max="5649" width="45.7109375" customWidth="1"/>
    <col min="5667" max="5667" width="44.5703125" customWidth="1"/>
    <col min="5889" max="5889" width="14.7109375" customWidth="1"/>
    <col min="5890" max="5890" width="6.42578125" customWidth="1"/>
    <col min="5891" max="5891" width="6.140625" customWidth="1"/>
    <col min="5903" max="5903" width="7.85546875" customWidth="1"/>
    <col min="5905" max="5905" width="45.7109375" customWidth="1"/>
    <col min="5923" max="5923" width="44.5703125" customWidth="1"/>
    <col min="6145" max="6145" width="14.7109375" customWidth="1"/>
    <col min="6146" max="6146" width="6.42578125" customWidth="1"/>
    <col min="6147" max="6147" width="6.140625" customWidth="1"/>
    <col min="6159" max="6159" width="7.85546875" customWidth="1"/>
    <col min="6161" max="6161" width="45.7109375" customWidth="1"/>
    <col min="6179" max="6179" width="44.5703125" customWidth="1"/>
    <col min="6401" max="6401" width="14.7109375" customWidth="1"/>
    <col min="6402" max="6402" width="6.42578125" customWidth="1"/>
    <col min="6403" max="6403" width="6.140625" customWidth="1"/>
    <col min="6415" max="6415" width="7.85546875" customWidth="1"/>
    <col min="6417" max="6417" width="45.7109375" customWidth="1"/>
    <col min="6435" max="6435" width="44.5703125" customWidth="1"/>
    <col min="6657" max="6657" width="14.7109375" customWidth="1"/>
    <col min="6658" max="6658" width="6.42578125" customWidth="1"/>
    <col min="6659" max="6659" width="6.140625" customWidth="1"/>
    <col min="6671" max="6671" width="7.85546875" customWidth="1"/>
    <col min="6673" max="6673" width="45.7109375" customWidth="1"/>
    <col min="6691" max="6691" width="44.5703125" customWidth="1"/>
    <col min="6913" max="6913" width="14.7109375" customWidth="1"/>
    <col min="6914" max="6914" width="6.42578125" customWidth="1"/>
    <col min="6915" max="6915" width="6.140625" customWidth="1"/>
    <col min="6927" max="6927" width="7.85546875" customWidth="1"/>
    <col min="6929" max="6929" width="45.7109375" customWidth="1"/>
    <col min="6947" max="6947" width="44.5703125" customWidth="1"/>
    <col min="7169" max="7169" width="14.7109375" customWidth="1"/>
    <col min="7170" max="7170" width="6.42578125" customWidth="1"/>
    <col min="7171" max="7171" width="6.140625" customWidth="1"/>
    <col min="7183" max="7183" width="7.85546875" customWidth="1"/>
    <col min="7185" max="7185" width="45.7109375" customWidth="1"/>
    <col min="7203" max="7203" width="44.5703125" customWidth="1"/>
    <col min="7425" max="7425" width="14.7109375" customWidth="1"/>
    <col min="7426" max="7426" width="6.42578125" customWidth="1"/>
    <col min="7427" max="7427" width="6.140625" customWidth="1"/>
    <col min="7439" max="7439" width="7.85546875" customWidth="1"/>
    <col min="7441" max="7441" width="45.7109375" customWidth="1"/>
    <col min="7459" max="7459" width="44.5703125" customWidth="1"/>
    <col min="7681" max="7681" width="14.7109375" customWidth="1"/>
    <col min="7682" max="7682" width="6.42578125" customWidth="1"/>
    <col min="7683" max="7683" width="6.140625" customWidth="1"/>
    <col min="7695" max="7695" width="7.85546875" customWidth="1"/>
    <col min="7697" max="7697" width="45.7109375" customWidth="1"/>
    <col min="7715" max="7715" width="44.5703125" customWidth="1"/>
    <col min="7937" max="7937" width="14.7109375" customWidth="1"/>
    <col min="7938" max="7938" width="6.42578125" customWidth="1"/>
    <col min="7939" max="7939" width="6.140625" customWidth="1"/>
    <col min="7951" max="7951" width="7.85546875" customWidth="1"/>
    <col min="7953" max="7953" width="45.7109375" customWidth="1"/>
    <col min="7971" max="7971" width="44.5703125" customWidth="1"/>
    <col min="8193" max="8193" width="14.7109375" customWidth="1"/>
    <col min="8194" max="8194" width="6.42578125" customWidth="1"/>
    <col min="8195" max="8195" width="6.140625" customWidth="1"/>
    <col min="8207" max="8207" width="7.85546875" customWidth="1"/>
    <col min="8209" max="8209" width="45.7109375" customWidth="1"/>
    <col min="8227" max="8227" width="44.5703125" customWidth="1"/>
    <col min="8449" max="8449" width="14.7109375" customWidth="1"/>
    <col min="8450" max="8450" width="6.42578125" customWidth="1"/>
    <col min="8451" max="8451" width="6.140625" customWidth="1"/>
    <col min="8463" max="8463" width="7.85546875" customWidth="1"/>
    <col min="8465" max="8465" width="45.7109375" customWidth="1"/>
    <col min="8483" max="8483" width="44.5703125" customWidth="1"/>
    <col min="8705" max="8705" width="14.7109375" customWidth="1"/>
    <col min="8706" max="8706" width="6.42578125" customWidth="1"/>
    <col min="8707" max="8707" width="6.140625" customWidth="1"/>
    <col min="8719" max="8719" width="7.85546875" customWidth="1"/>
    <col min="8721" max="8721" width="45.7109375" customWidth="1"/>
    <col min="8739" max="8739" width="44.5703125" customWidth="1"/>
    <col min="8961" max="8961" width="14.7109375" customWidth="1"/>
    <col min="8962" max="8962" width="6.42578125" customWidth="1"/>
    <col min="8963" max="8963" width="6.140625" customWidth="1"/>
    <col min="8975" max="8975" width="7.85546875" customWidth="1"/>
    <col min="8977" max="8977" width="45.7109375" customWidth="1"/>
    <col min="8995" max="8995" width="44.5703125" customWidth="1"/>
    <col min="9217" max="9217" width="14.7109375" customWidth="1"/>
    <col min="9218" max="9218" width="6.42578125" customWidth="1"/>
    <col min="9219" max="9219" width="6.140625" customWidth="1"/>
    <col min="9231" max="9231" width="7.85546875" customWidth="1"/>
    <col min="9233" max="9233" width="45.7109375" customWidth="1"/>
    <col min="9251" max="9251" width="44.5703125" customWidth="1"/>
    <col min="9473" max="9473" width="14.7109375" customWidth="1"/>
    <col min="9474" max="9474" width="6.42578125" customWidth="1"/>
    <col min="9475" max="9475" width="6.140625" customWidth="1"/>
    <col min="9487" max="9487" width="7.85546875" customWidth="1"/>
    <col min="9489" max="9489" width="45.7109375" customWidth="1"/>
    <col min="9507" max="9507" width="44.5703125" customWidth="1"/>
    <col min="9729" max="9729" width="14.7109375" customWidth="1"/>
    <col min="9730" max="9730" width="6.42578125" customWidth="1"/>
    <col min="9731" max="9731" width="6.140625" customWidth="1"/>
    <col min="9743" max="9743" width="7.85546875" customWidth="1"/>
    <col min="9745" max="9745" width="45.7109375" customWidth="1"/>
    <col min="9763" max="9763" width="44.5703125" customWidth="1"/>
    <col min="9985" max="9985" width="14.7109375" customWidth="1"/>
    <col min="9986" max="9986" width="6.42578125" customWidth="1"/>
    <col min="9987" max="9987" width="6.140625" customWidth="1"/>
    <col min="9999" max="9999" width="7.85546875" customWidth="1"/>
    <col min="10001" max="10001" width="45.7109375" customWidth="1"/>
    <col min="10019" max="10019" width="44.5703125" customWidth="1"/>
    <col min="10241" max="10241" width="14.7109375" customWidth="1"/>
    <col min="10242" max="10242" width="6.42578125" customWidth="1"/>
    <col min="10243" max="10243" width="6.140625" customWidth="1"/>
    <col min="10255" max="10255" width="7.85546875" customWidth="1"/>
    <col min="10257" max="10257" width="45.7109375" customWidth="1"/>
    <col min="10275" max="10275" width="44.5703125" customWidth="1"/>
    <col min="10497" max="10497" width="14.7109375" customWidth="1"/>
    <col min="10498" max="10498" width="6.42578125" customWidth="1"/>
    <col min="10499" max="10499" width="6.140625" customWidth="1"/>
    <col min="10511" max="10511" width="7.85546875" customWidth="1"/>
    <col min="10513" max="10513" width="45.7109375" customWidth="1"/>
    <col min="10531" max="10531" width="44.5703125" customWidth="1"/>
    <col min="10753" max="10753" width="14.7109375" customWidth="1"/>
    <col min="10754" max="10754" width="6.42578125" customWidth="1"/>
    <col min="10755" max="10755" width="6.140625" customWidth="1"/>
    <col min="10767" max="10767" width="7.85546875" customWidth="1"/>
    <col min="10769" max="10769" width="45.7109375" customWidth="1"/>
    <col min="10787" max="10787" width="44.5703125" customWidth="1"/>
    <col min="11009" max="11009" width="14.7109375" customWidth="1"/>
    <col min="11010" max="11010" width="6.42578125" customWidth="1"/>
    <col min="11011" max="11011" width="6.140625" customWidth="1"/>
    <col min="11023" max="11023" width="7.85546875" customWidth="1"/>
    <col min="11025" max="11025" width="45.7109375" customWidth="1"/>
    <col min="11043" max="11043" width="44.5703125" customWidth="1"/>
    <col min="11265" max="11265" width="14.7109375" customWidth="1"/>
    <col min="11266" max="11266" width="6.42578125" customWidth="1"/>
    <col min="11267" max="11267" width="6.140625" customWidth="1"/>
    <col min="11279" max="11279" width="7.85546875" customWidth="1"/>
    <col min="11281" max="11281" width="45.7109375" customWidth="1"/>
    <col min="11299" max="11299" width="44.5703125" customWidth="1"/>
    <col min="11521" max="11521" width="14.7109375" customWidth="1"/>
    <col min="11522" max="11522" width="6.42578125" customWidth="1"/>
    <col min="11523" max="11523" width="6.140625" customWidth="1"/>
    <col min="11535" max="11535" width="7.85546875" customWidth="1"/>
    <col min="11537" max="11537" width="45.7109375" customWidth="1"/>
    <col min="11555" max="11555" width="44.5703125" customWidth="1"/>
    <col min="11777" max="11777" width="14.7109375" customWidth="1"/>
    <col min="11778" max="11778" width="6.42578125" customWidth="1"/>
    <col min="11779" max="11779" width="6.140625" customWidth="1"/>
    <col min="11791" max="11791" width="7.85546875" customWidth="1"/>
    <col min="11793" max="11793" width="45.7109375" customWidth="1"/>
    <col min="11811" max="11811" width="44.5703125" customWidth="1"/>
    <col min="12033" max="12033" width="14.7109375" customWidth="1"/>
    <col min="12034" max="12034" width="6.42578125" customWidth="1"/>
    <col min="12035" max="12035" width="6.140625" customWidth="1"/>
    <col min="12047" max="12047" width="7.85546875" customWidth="1"/>
    <col min="12049" max="12049" width="45.7109375" customWidth="1"/>
    <col min="12067" max="12067" width="44.5703125" customWidth="1"/>
    <col min="12289" max="12289" width="14.7109375" customWidth="1"/>
    <col min="12290" max="12290" width="6.42578125" customWidth="1"/>
    <col min="12291" max="12291" width="6.140625" customWidth="1"/>
    <col min="12303" max="12303" width="7.85546875" customWidth="1"/>
    <col min="12305" max="12305" width="45.7109375" customWidth="1"/>
    <col min="12323" max="12323" width="44.5703125" customWidth="1"/>
    <col min="12545" max="12545" width="14.7109375" customWidth="1"/>
    <col min="12546" max="12546" width="6.42578125" customWidth="1"/>
    <col min="12547" max="12547" width="6.140625" customWidth="1"/>
    <col min="12559" max="12559" width="7.85546875" customWidth="1"/>
    <col min="12561" max="12561" width="45.7109375" customWidth="1"/>
    <col min="12579" max="12579" width="44.5703125" customWidth="1"/>
    <col min="12801" max="12801" width="14.7109375" customWidth="1"/>
    <col min="12802" max="12802" width="6.42578125" customWidth="1"/>
    <col min="12803" max="12803" width="6.140625" customWidth="1"/>
    <col min="12815" max="12815" width="7.85546875" customWidth="1"/>
    <col min="12817" max="12817" width="45.7109375" customWidth="1"/>
    <col min="12835" max="12835" width="44.5703125" customWidth="1"/>
    <col min="13057" max="13057" width="14.7109375" customWidth="1"/>
    <col min="13058" max="13058" width="6.42578125" customWidth="1"/>
    <col min="13059" max="13059" width="6.140625" customWidth="1"/>
    <col min="13071" max="13071" width="7.85546875" customWidth="1"/>
    <col min="13073" max="13073" width="45.7109375" customWidth="1"/>
    <col min="13091" max="13091" width="44.5703125" customWidth="1"/>
    <col min="13313" max="13313" width="14.7109375" customWidth="1"/>
    <col min="13314" max="13314" width="6.42578125" customWidth="1"/>
    <col min="13315" max="13315" width="6.140625" customWidth="1"/>
    <col min="13327" max="13327" width="7.85546875" customWidth="1"/>
    <col min="13329" max="13329" width="45.7109375" customWidth="1"/>
    <col min="13347" max="13347" width="44.5703125" customWidth="1"/>
    <col min="13569" max="13569" width="14.7109375" customWidth="1"/>
    <col min="13570" max="13570" width="6.42578125" customWidth="1"/>
    <col min="13571" max="13571" width="6.140625" customWidth="1"/>
    <col min="13583" max="13583" width="7.85546875" customWidth="1"/>
    <col min="13585" max="13585" width="45.7109375" customWidth="1"/>
    <col min="13603" max="13603" width="44.5703125" customWidth="1"/>
    <col min="13825" max="13825" width="14.7109375" customWidth="1"/>
    <col min="13826" max="13826" width="6.42578125" customWidth="1"/>
    <col min="13827" max="13827" width="6.140625" customWidth="1"/>
    <col min="13839" max="13839" width="7.85546875" customWidth="1"/>
    <col min="13841" max="13841" width="45.7109375" customWidth="1"/>
    <col min="13859" max="13859" width="44.5703125" customWidth="1"/>
    <col min="14081" max="14081" width="14.7109375" customWidth="1"/>
    <col min="14082" max="14082" width="6.42578125" customWidth="1"/>
    <col min="14083" max="14083" width="6.140625" customWidth="1"/>
    <col min="14095" max="14095" width="7.85546875" customWidth="1"/>
    <col min="14097" max="14097" width="45.7109375" customWidth="1"/>
    <col min="14115" max="14115" width="44.5703125" customWidth="1"/>
    <col min="14337" max="14337" width="14.7109375" customWidth="1"/>
    <col min="14338" max="14338" width="6.42578125" customWidth="1"/>
    <col min="14339" max="14339" width="6.140625" customWidth="1"/>
    <col min="14351" max="14351" width="7.85546875" customWidth="1"/>
    <col min="14353" max="14353" width="45.7109375" customWidth="1"/>
    <col min="14371" max="14371" width="44.5703125" customWidth="1"/>
    <col min="14593" max="14593" width="14.7109375" customWidth="1"/>
    <col min="14594" max="14594" width="6.42578125" customWidth="1"/>
    <col min="14595" max="14595" width="6.140625" customWidth="1"/>
    <col min="14607" max="14607" width="7.85546875" customWidth="1"/>
    <col min="14609" max="14609" width="45.7109375" customWidth="1"/>
    <col min="14627" max="14627" width="44.5703125" customWidth="1"/>
    <col min="14849" max="14849" width="14.7109375" customWidth="1"/>
    <col min="14850" max="14850" width="6.42578125" customWidth="1"/>
    <col min="14851" max="14851" width="6.140625" customWidth="1"/>
    <col min="14863" max="14863" width="7.85546875" customWidth="1"/>
    <col min="14865" max="14865" width="45.7109375" customWidth="1"/>
    <col min="14883" max="14883" width="44.5703125" customWidth="1"/>
    <col min="15105" max="15105" width="14.7109375" customWidth="1"/>
    <col min="15106" max="15106" width="6.42578125" customWidth="1"/>
    <col min="15107" max="15107" width="6.140625" customWidth="1"/>
    <col min="15119" max="15119" width="7.85546875" customWidth="1"/>
    <col min="15121" max="15121" width="45.7109375" customWidth="1"/>
    <col min="15139" max="15139" width="44.5703125" customWidth="1"/>
    <col min="15361" max="15361" width="14.7109375" customWidth="1"/>
    <col min="15362" max="15362" width="6.42578125" customWidth="1"/>
    <col min="15363" max="15363" width="6.140625" customWidth="1"/>
    <col min="15375" max="15375" width="7.85546875" customWidth="1"/>
    <col min="15377" max="15377" width="45.7109375" customWidth="1"/>
    <col min="15395" max="15395" width="44.5703125" customWidth="1"/>
    <col min="15617" max="15617" width="14.7109375" customWidth="1"/>
    <col min="15618" max="15618" width="6.42578125" customWidth="1"/>
    <col min="15619" max="15619" width="6.140625" customWidth="1"/>
    <col min="15631" max="15631" width="7.85546875" customWidth="1"/>
    <col min="15633" max="15633" width="45.7109375" customWidth="1"/>
    <col min="15651" max="15651" width="44.5703125" customWidth="1"/>
    <col min="15873" max="15873" width="14.7109375" customWidth="1"/>
    <col min="15874" max="15874" width="6.42578125" customWidth="1"/>
    <col min="15875" max="15875" width="6.140625" customWidth="1"/>
    <col min="15887" max="15887" width="7.85546875" customWidth="1"/>
    <col min="15889" max="15889" width="45.7109375" customWidth="1"/>
    <col min="15907" max="15907" width="44.5703125" customWidth="1"/>
    <col min="16129" max="16129" width="14.7109375" customWidth="1"/>
    <col min="16130" max="16130" width="6.42578125" customWidth="1"/>
    <col min="16131" max="16131" width="6.140625" customWidth="1"/>
    <col min="16143" max="16143" width="7.85546875" customWidth="1"/>
    <col min="16145" max="16145" width="45.7109375" customWidth="1"/>
    <col min="16163" max="16163" width="44.5703125" customWidth="1"/>
  </cols>
  <sheetData>
    <row r="1" spans="1:55" x14ac:dyDescent="0.25">
      <c r="A1" t="s">
        <v>0</v>
      </c>
    </row>
    <row r="2" spans="1:55" x14ac:dyDescent="0.25">
      <c r="A2" t="s">
        <v>165</v>
      </c>
    </row>
    <row r="3" spans="1:55" x14ac:dyDescent="0.25">
      <c r="A3" t="s">
        <v>166</v>
      </c>
    </row>
    <row r="4" spans="1:55" x14ac:dyDescent="0.25">
      <c r="A4" t="s">
        <v>3</v>
      </c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</row>
    <row r="5" spans="1:55" x14ac:dyDescent="0.25">
      <c r="A5" t="s">
        <v>167</v>
      </c>
      <c r="B5" t="s">
        <v>168</v>
      </c>
      <c r="C5" t="s">
        <v>75</v>
      </c>
      <c r="D5" t="s">
        <v>77</v>
      </c>
      <c r="E5" t="s">
        <v>80</v>
      </c>
      <c r="F5" t="s">
        <v>82</v>
      </c>
      <c r="G5" t="s">
        <v>83</v>
      </c>
      <c r="H5" t="s">
        <v>85</v>
      </c>
      <c r="I5" t="s">
        <v>86</v>
      </c>
      <c r="J5" t="s">
        <v>87</v>
      </c>
      <c r="K5" t="s">
        <v>88</v>
      </c>
      <c r="L5" t="s">
        <v>90</v>
      </c>
      <c r="M5" t="s">
        <v>169</v>
      </c>
      <c r="N5" t="s">
        <v>170</v>
      </c>
      <c r="O5" t="s">
        <v>7</v>
      </c>
      <c r="T5" t="s">
        <v>77</v>
      </c>
      <c r="U5" t="s">
        <v>80</v>
      </c>
      <c r="V5" t="s">
        <v>82</v>
      </c>
      <c r="W5" t="s">
        <v>83</v>
      </c>
      <c r="X5" t="s">
        <v>85</v>
      </c>
      <c r="Y5" t="s">
        <v>86</v>
      </c>
      <c r="Z5" t="s">
        <v>87</v>
      </c>
      <c r="AA5" t="s">
        <v>88</v>
      </c>
      <c r="AB5" t="s">
        <v>90</v>
      </c>
      <c r="AC5" t="s">
        <v>169</v>
      </c>
      <c r="AD5" t="s">
        <v>170</v>
      </c>
      <c r="AE5" t="s">
        <v>7</v>
      </c>
      <c r="AI5" s="169" t="s">
        <v>167</v>
      </c>
      <c r="AJ5" s="169" t="s">
        <v>168</v>
      </c>
      <c r="AK5" s="169" t="s">
        <v>75</v>
      </c>
      <c r="AL5" s="169" t="s">
        <v>77</v>
      </c>
      <c r="AM5" s="169" t="s">
        <v>80</v>
      </c>
      <c r="AN5" s="169" t="s">
        <v>82</v>
      </c>
      <c r="AO5" s="169" t="s">
        <v>83</v>
      </c>
      <c r="AP5" s="169" t="s">
        <v>85</v>
      </c>
      <c r="AQ5" s="169" t="s">
        <v>86</v>
      </c>
      <c r="AR5" s="169" t="s">
        <v>87</v>
      </c>
      <c r="AS5" s="169" t="s">
        <v>88</v>
      </c>
      <c r="AT5" s="169" t="s">
        <v>90</v>
      </c>
      <c r="AU5" s="169" t="s">
        <v>169</v>
      </c>
      <c r="AV5" s="169" t="s">
        <v>170</v>
      </c>
      <c r="AW5" s="169" t="s">
        <v>7</v>
      </c>
      <c r="AX5" s="169"/>
      <c r="AY5" s="169"/>
      <c r="AZ5" s="169"/>
      <c r="BA5" s="169"/>
      <c r="BB5" s="169"/>
      <c r="BC5" s="169"/>
    </row>
    <row r="6" spans="1:55" x14ac:dyDescent="0.25">
      <c r="A6" t="s">
        <v>171</v>
      </c>
      <c r="B6">
        <v>78</v>
      </c>
      <c r="C6">
        <v>58</v>
      </c>
      <c r="D6">
        <v>43</v>
      </c>
      <c r="E6">
        <v>81</v>
      </c>
      <c r="F6">
        <v>648</v>
      </c>
      <c r="G6">
        <v>1755</v>
      </c>
      <c r="H6">
        <v>1307</v>
      </c>
      <c r="I6">
        <v>1061</v>
      </c>
      <c r="J6">
        <v>914</v>
      </c>
      <c r="K6">
        <v>624</v>
      </c>
      <c r="L6">
        <v>510</v>
      </c>
      <c r="M6">
        <v>646</v>
      </c>
      <c r="N6">
        <v>41</v>
      </c>
      <c r="O6">
        <v>7766</v>
      </c>
      <c r="T6">
        <v>30</v>
      </c>
      <c r="U6">
        <v>51</v>
      </c>
      <c r="V6">
        <v>523</v>
      </c>
      <c r="W6">
        <v>1506</v>
      </c>
      <c r="X6">
        <v>1139</v>
      </c>
      <c r="Y6">
        <v>902</v>
      </c>
      <c r="Z6">
        <v>762</v>
      </c>
      <c r="AA6">
        <v>485</v>
      </c>
      <c r="AB6">
        <v>320</v>
      </c>
      <c r="AC6">
        <v>248</v>
      </c>
      <c r="AD6">
        <v>32</v>
      </c>
      <c r="AE6">
        <v>6079</v>
      </c>
      <c r="AI6" s="169" t="s">
        <v>171</v>
      </c>
      <c r="AJ6" s="170">
        <f>B6/($O6-$N6)*100</f>
        <v>1.0097087378640777</v>
      </c>
      <c r="AK6" s="170">
        <f t="shared" ref="AK6:AU17" si="0">C6/($O6-$N6)*100</f>
        <v>0.7508090614886731</v>
      </c>
      <c r="AL6" s="170">
        <f t="shared" si="0"/>
        <v>0.55663430420711979</v>
      </c>
      <c r="AM6" s="170">
        <f t="shared" si="0"/>
        <v>1.0485436893203883</v>
      </c>
      <c r="AN6" s="170">
        <f t="shared" si="0"/>
        <v>8.3883495145631066</v>
      </c>
      <c r="AO6" s="170">
        <f t="shared" si="0"/>
        <v>22.718446601941746</v>
      </c>
      <c r="AP6" s="170">
        <f t="shared" si="0"/>
        <v>16.919093851132686</v>
      </c>
      <c r="AQ6" s="170">
        <f t="shared" si="0"/>
        <v>13.73462783171521</v>
      </c>
      <c r="AR6" s="170">
        <f t="shared" si="0"/>
        <v>11.831715210355986</v>
      </c>
      <c r="AS6" s="170">
        <f t="shared" si="0"/>
        <v>8.0776699029126213</v>
      </c>
      <c r="AT6" s="170">
        <f t="shared" si="0"/>
        <v>6.6019417475728162</v>
      </c>
      <c r="AU6" s="170">
        <f t="shared" si="0"/>
        <v>8.3624595469255656</v>
      </c>
      <c r="AV6" s="169"/>
      <c r="AW6" s="170">
        <f>SUM(AJ6:AV6)</f>
        <v>99.999999999999986</v>
      </c>
      <c r="AX6" s="169"/>
      <c r="AY6" s="169"/>
      <c r="AZ6" s="169"/>
      <c r="BA6" s="169"/>
      <c r="BB6" s="169"/>
      <c r="BC6" s="169"/>
    </row>
    <row r="7" spans="1:55" x14ac:dyDescent="0.25">
      <c r="A7" t="s">
        <v>172</v>
      </c>
      <c r="B7">
        <v>7</v>
      </c>
      <c r="C7">
        <v>13</v>
      </c>
      <c r="D7">
        <v>23</v>
      </c>
      <c r="E7">
        <v>33</v>
      </c>
      <c r="F7">
        <v>150</v>
      </c>
      <c r="G7">
        <v>504</v>
      </c>
      <c r="H7">
        <v>337</v>
      </c>
      <c r="I7">
        <v>320</v>
      </c>
      <c r="J7">
        <v>296</v>
      </c>
      <c r="K7">
        <v>217</v>
      </c>
      <c r="L7">
        <v>145</v>
      </c>
      <c r="M7">
        <v>73</v>
      </c>
      <c r="N7">
        <v>4</v>
      </c>
      <c r="O7">
        <v>2122</v>
      </c>
      <c r="R7" s="186"/>
      <c r="S7" s="186"/>
      <c r="T7" s="172">
        <f t="shared" ref="T7:AE17" si="1">D7/D$17*100</f>
        <v>53.488372093023251</v>
      </c>
      <c r="U7" s="172">
        <f t="shared" si="1"/>
        <v>40.74074074074074</v>
      </c>
      <c r="V7" s="171">
        <f t="shared" si="1"/>
        <v>23.148148148148149</v>
      </c>
      <c r="W7" s="171">
        <f t="shared" si="1"/>
        <v>28.717948717948715</v>
      </c>
      <c r="X7" s="171">
        <f t="shared" si="1"/>
        <v>25.784238714613615</v>
      </c>
      <c r="Y7" s="172">
        <f t="shared" si="1"/>
        <v>30.16022620169651</v>
      </c>
      <c r="Z7" s="172">
        <f t="shared" si="1"/>
        <v>32.38512035010941</v>
      </c>
      <c r="AA7" s="172">
        <f t="shared" si="1"/>
        <v>34.775641025641022</v>
      </c>
      <c r="AB7" s="172">
        <f t="shared" si="1"/>
        <v>28.431372549019606</v>
      </c>
      <c r="AC7" s="171">
        <f t="shared" si="1"/>
        <v>11.300309597523221</v>
      </c>
      <c r="AD7" s="171">
        <f t="shared" si="1"/>
        <v>9.7560975609756095</v>
      </c>
      <c r="AE7" s="171">
        <f t="shared" si="1"/>
        <v>27.324233839814578</v>
      </c>
      <c r="AI7" s="169" t="s">
        <v>172</v>
      </c>
      <c r="AJ7" s="170">
        <f t="shared" ref="AJ7:AJ17" si="2">B7/($O7-$N7)*100</f>
        <v>0.33050047214353162</v>
      </c>
      <c r="AK7" s="170">
        <f t="shared" si="0"/>
        <v>0.6137865911237016</v>
      </c>
      <c r="AL7" s="170">
        <f t="shared" si="0"/>
        <v>1.0859301227573182</v>
      </c>
      <c r="AM7" s="170">
        <f t="shared" si="0"/>
        <v>1.5580736543909348</v>
      </c>
      <c r="AN7" s="170">
        <f t="shared" si="0"/>
        <v>7.0821529745042495</v>
      </c>
      <c r="AO7" s="170">
        <f t="shared" si="0"/>
        <v>23.79603399433428</v>
      </c>
      <c r="AP7" s="170">
        <f t="shared" si="0"/>
        <v>15.911237016052878</v>
      </c>
      <c r="AQ7" s="170">
        <f t="shared" si="0"/>
        <v>15.108593012275731</v>
      </c>
      <c r="AR7" s="170">
        <f t="shared" si="0"/>
        <v>13.975448536355051</v>
      </c>
      <c r="AS7" s="170">
        <f t="shared" si="0"/>
        <v>10.24551463644948</v>
      </c>
      <c r="AT7" s="170">
        <f t="shared" si="0"/>
        <v>6.8460812086874405</v>
      </c>
      <c r="AU7" s="170">
        <f t="shared" si="0"/>
        <v>3.4466477809254012</v>
      </c>
      <c r="AV7" s="169"/>
      <c r="AW7" s="170">
        <f t="shared" ref="AW7:AW17" si="3">SUM(AJ7:AV7)</f>
        <v>100</v>
      </c>
      <c r="AX7" s="169"/>
      <c r="AY7" s="169"/>
      <c r="AZ7" s="169"/>
      <c r="BA7" s="169"/>
      <c r="BB7" s="169"/>
      <c r="BC7" s="169"/>
    </row>
    <row r="8" spans="1:55" x14ac:dyDescent="0.25">
      <c r="A8" t="s">
        <v>173</v>
      </c>
      <c r="C8">
        <v>2</v>
      </c>
      <c r="D8">
        <v>2</v>
      </c>
      <c r="F8">
        <v>4</v>
      </c>
      <c r="G8">
        <v>19</v>
      </c>
      <c r="H8">
        <v>29</v>
      </c>
      <c r="I8">
        <v>50</v>
      </c>
      <c r="J8">
        <v>68</v>
      </c>
      <c r="K8">
        <v>62</v>
      </c>
      <c r="L8">
        <v>127</v>
      </c>
      <c r="M8">
        <v>403</v>
      </c>
      <c r="O8">
        <v>766</v>
      </c>
      <c r="R8" s="186"/>
      <c r="S8" s="186"/>
      <c r="T8" s="171">
        <f t="shared" si="1"/>
        <v>4.6511627906976747</v>
      </c>
      <c r="U8" s="171"/>
      <c r="V8" s="171">
        <f t="shared" si="1"/>
        <v>0.61728395061728392</v>
      </c>
      <c r="W8" s="171">
        <f t="shared" si="1"/>
        <v>1.0826210826210827</v>
      </c>
      <c r="X8" s="171">
        <f t="shared" si="1"/>
        <v>2.2188217291507271</v>
      </c>
      <c r="Y8" s="171">
        <f t="shared" si="1"/>
        <v>4.7125353440150803</v>
      </c>
      <c r="Z8" s="171">
        <f t="shared" si="1"/>
        <v>7.4398249452954053</v>
      </c>
      <c r="AA8" s="171">
        <f t="shared" si="1"/>
        <v>9.9358974358974361</v>
      </c>
      <c r="AB8" s="171">
        <f t="shared" si="1"/>
        <v>24.901960784313726</v>
      </c>
      <c r="AC8" s="172">
        <f t="shared" si="1"/>
        <v>62.383900928792571</v>
      </c>
      <c r="AD8" s="171"/>
      <c r="AE8" s="171">
        <f t="shared" si="1"/>
        <v>9.8635075972186463</v>
      </c>
      <c r="AI8" s="169" t="s">
        <v>173</v>
      </c>
      <c r="AJ8" s="170">
        <f t="shared" si="2"/>
        <v>0</v>
      </c>
      <c r="AK8" s="170">
        <f t="shared" si="0"/>
        <v>0.26109660574412535</v>
      </c>
      <c r="AL8" s="170">
        <f t="shared" si="0"/>
        <v>0.26109660574412535</v>
      </c>
      <c r="AM8" s="170">
        <f t="shared" si="0"/>
        <v>0</v>
      </c>
      <c r="AN8" s="170">
        <f t="shared" si="0"/>
        <v>0.52219321148825071</v>
      </c>
      <c r="AO8" s="170">
        <f t="shared" si="0"/>
        <v>2.4804177545691903</v>
      </c>
      <c r="AP8" s="170">
        <f t="shared" si="0"/>
        <v>3.7859007832898173</v>
      </c>
      <c r="AQ8" s="170">
        <f t="shared" si="0"/>
        <v>6.5274151436031342</v>
      </c>
      <c r="AR8" s="170">
        <f t="shared" si="0"/>
        <v>8.8772845953002602</v>
      </c>
      <c r="AS8" s="170">
        <f t="shared" si="0"/>
        <v>8.093994778067886</v>
      </c>
      <c r="AT8" s="170">
        <f t="shared" si="0"/>
        <v>16.579634464751958</v>
      </c>
      <c r="AU8" s="170">
        <f t="shared" si="0"/>
        <v>52.610966057441253</v>
      </c>
      <c r="AV8" s="169"/>
      <c r="AW8" s="170">
        <f t="shared" si="3"/>
        <v>100</v>
      </c>
      <c r="AX8" s="169"/>
      <c r="AY8" s="169"/>
      <c r="AZ8" s="169"/>
      <c r="BA8" s="169"/>
      <c r="BB8" s="169"/>
      <c r="BC8" s="169"/>
    </row>
    <row r="9" spans="1:55" x14ac:dyDescent="0.25">
      <c r="A9" t="s">
        <v>174</v>
      </c>
      <c r="B9">
        <v>1</v>
      </c>
      <c r="C9">
        <v>10</v>
      </c>
      <c r="D9">
        <v>6</v>
      </c>
      <c r="E9">
        <v>16</v>
      </c>
      <c r="F9">
        <v>38</v>
      </c>
      <c r="G9">
        <v>52</v>
      </c>
      <c r="H9">
        <v>34</v>
      </c>
      <c r="I9">
        <v>32</v>
      </c>
      <c r="J9">
        <v>37</v>
      </c>
      <c r="K9">
        <v>24</v>
      </c>
      <c r="L9">
        <v>5</v>
      </c>
      <c r="M9">
        <v>5</v>
      </c>
      <c r="N9">
        <v>3</v>
      </c>
      <c r="O9">
        <v>263</v>
      </c>
      <c r="R9" s="186"/>
      <c r="S9" s="186"/>
      <c r="T9" s="171">
        <f t="shared" si="1"/>
        <v>13.953488372093023</v>
      </c>
      <c r="U9" s="171">
        <f t="shared" si="1"/>
        <v>19.753086419753085</v>
      </c>
      <c r="V9" s="171">
        <f t="shared" si="1"/>
        <v>5.8641975308641969</v>
      </c>
      <c r="W9" s="171">
        <f t="shared" si="1"/>
        <v>2.9629629629629632</v>
      </c>
      <c r="X9" s="171">
        <f t="shared" si="1"/>
        <v>2.6013771996939559</v>
      </c>
      <c r="Y9" s="171">
        <f t="shared" si="1"/>
        <v>3.0160226201696512</v>
      </c>
      <c r="Z9" s="171">
        <f t="shared" si="1"/>
        <v>4.0481400437636763</v>
      </c>
      <c r="AA9" s="171">
        <f t="shared" si="1"/>
        <v>3.8461538461538463</v>
      </c>
      <c r="AB9" s="171">
        <f t="shared" si="1"/>
        <v>0.98039215686274506</v>
      </c>
      <c r="AC9" s="171">
        <f t="shared" si="1"/>
        <v>0.77399380804953566</v>
      </c>
      <c r="AD9" s="171">
        <f t="shared" si="1"/>
        <v>7.3170731707317067</v>
      </c>
      <c r="AE9" s="171">
        <f t="shared" si="1"/>
        <v>3.3865567859902135</v>
      </c>
      <c r="AI9" s="169" t="s">
        <v>174</v>
      </c>
      <c r="AJ9" s="170">
        <f t="shared" si="2"/>
        <v>0.38461538461538464</v>
      </c>
      <c r="AK9" s="170">
        <f t="shared" si="0"/>
        <v>3.8461538461538463</v>
      </c>
      <c r="AL9" s="170">
        <f t="shared" si="0"/>
        <v>2.3076923076923079</v>
      </c>
      <c r="AM9" s="170">
        <f t="shared" si="0"/>
        <v>6.1538461538461542</v>
      </c>
      <c r="AN9" s="170">
        <f t="shared" si="0"/>
        <v>14.615384615384617</v>
      </c>
      <c r="AO9" s="170">
        <f t="shared" si="0"/>
        <v>20</v>
      </c>
      <c r="AP9" s="170">
        <f t="shared" si="0"/>
        <v>13.076923076923078</v>
      </c>
      <c r="AQ9" s="170">
        <f t="shared" si="0"/>
        <v>12.307692307692308</v>
      </c>
      <c r="AR9" s="170">
        <f t="shared" si="0"/>
        <v>14.23076923076923</v>
      </c>
      <c r="AS9" s="170">
        <f t="shared" si="0"/>
        <v>9.2307692307692317</v>
      </c>
      <c r="AT9" s="170">
        <f t="shared" si="0"/>
        <v>1.9230769230769231</v>
      </c>
      <c r="AU9" s="170">
        <f t="shared" si="0"/>
        <v>1.9230769230769231</v>
      </c>
      <c r="AV9" s="169"/>
      <c r="AW9" s="170">
        <f t="shared" si="3"/>
        <v>99.999999999999986</v>
      </c>
      <c r="AX9" s="169"/>
      <c r="AY9" s="169"/>
      <c r="AZ9" s="169"/>
      <c r="BA9" s="169"/>
      <c r="BB9" s="169"/>
      <c r="BC9" s="169"/>
    </row>
    <row r="10" spans="1:55" x14ac:dyDescent="0.25">
      <c r="A10" t="s">
        <v>175</v>
      </c>
      <c r="B10">
        <v>2</v>
      </c>
      <c r="C10">
        <v>9</v>
      </c>
      <c r="D10">
        <v>3</v>
      </c>
      <c r="E10">
        <v>2</v>
      </c>
      <c r="F10">
        <v>80</v>
      </c>
      <c r="G10">
        <v>138</v>
      </c>
      <c r="H10">
        <v>19</v>
      </c>
      <c r="I10">
        <v>15</v>
      </c>
      <c r="J10">
        <v>14</v>
      </c>
      <c r="K10">
        <v>7</v>
      </c>
      <c r="L10">
        <v>9</v>
      </c>
      <c r="M10">
        <v>7</v>
      </c>
      <c r="N10">
        <v>2</v>
      </c>
      <c r="O10">
        <v>307</v>
      </c>
      <c r="R10" s="186"/>
      <c r="S10" s="186"/>
      <c r="T10" s="171">
        <f t="shared" si="1"/>
        <v>6.9767441860465116</v>
      </c>
      <c r="U10" s="171">
        <f t="shared" si="1"/>
        <v>2.4691358024691357</v>
      </c>
      <c r="V10" s="171">
        <f t="shared" si="1"/>
        <v>12.345679012345679</v>
      </c>
      <c r="W10" s="171">
        <f t="shared" si="1"/>
        <v>7.8632478632478628</v>
      </c>
      <c r="X10" s="171">
        <f t="shared" si="1"/>
        <v>1.4537107880642692</v>
      </c>
      <c r="Y10" s="171">
        <f t="shared" si="1"/>
        <v>1.413760603204524</v>
      </c>
      <c r="Z10" s="171">
        <f t="shared" si="1"/>
        <v>1.5317286652078774</v>
      </c>
      <c r="AA10" s="171">
        <f t="shared" si="1"/>
        <v>1.1217948717948718</v>
      </c>
      <c r="AB10" s="171">
        <f t="shared" si="1"/>
        <v>1.7647058823529411</v>
      </c>
      <c r="AC10" s="171">
        <f t="shared" si="1"/>
        <v>1.0835913312693499</v>
      </c>
      <c r="AD10" s="171">
        <f t="shared" si="1"/>
        <v>4.8780487804878048</v>
      </c>
      <c r="AE10" s="171">
        <f t="shared" si="1"/>
        <v>3.9531290239505537</v>
      </c>
      <c r="AI10" s="169" t="s">
        <v>175</v>
      </c>
      <c r="AJ10" s="170">
        <f t="shared" si="2"/>
        <v>0.65573770491803274</v>
      </c>
      <c r="AK10" s="170">
        <f t="shared" si="0"/>
        <v>2.9508196721311477</v>
      </c>
      <c r="AL10" s="170">
        <f t="shared" si="0"/>
        <v>0.98360655737704927</v>
      </c>
      <c r="AM10" s="170">
        <f t="shared" si="0"/>
        <v>0.65573770491803274</v>
      </c>
      <c r="AN10" s="170">
        <f t="shared" si="0"/>
        <v>26.229508196721312</v>
      </c>
      <c r="AO10" s="170">
        <f t="shared" si="0"/>
        <v>45.245901639344261</v>
      </c>
      <c r="AP10" s="170">
        <f t="shared" si="0"/>
        <v>6.2295081967213122</v>
      </c>
      <c r="AQ10" s="170">
        <f t="shared" si="0"/>
        <v>4.918032786885246</v>
      </c>
      <c r="AR10" s="170">
        <f t="shared" si="0"/>
        <v>4.5901639344262293</v>
      </c>
      <c r="AS10" s="170">
        <f t="shared" si="0"/>
        <v>2.2950819672131146</v>
      </c>
      <c r="AT10" s="170">
        <f t="shared" si="0"/>
        <v>2.9508196721311477</v>
      </c>
      <c r="AU10" s="170">
        <f t="shared" si="0"/>
        <v>2.2950819672131146</v>
      </c>
      <c r="AV10" s="169"/>
      <c r="AW10" s="170">
        <f t="shared" si="3"/>
        <v>100</v>
      </c>
      <c r="AX10" s="169"/>
      <c r="AY10" s="169"/>
      <c r="AZ10" s="169"/>
      <c r="BA10" s="169"/>
      <c r="BB10" s="169"/>
      <c r="BC10" s="169"/>
    </row>
    <row r="11" spans="1:55" x14ac:dyDescent="0.25">
      <c r="A11" t="s">
        <v>176</v>
      </c>
      <c r="G11">
        <v>17</v>
      </c>
      <c r="H11">
        <v>11</v>
      </c>
      <c r="I11">
        <v>6</v>
      </c>
      <c r="J11">
        <v>6</v>
      </c>
      <c r="K11">
        <v>2</v>
      </c>
      <c r="L11">
        <v>2</v>
      </c>
      <c r="M11">
        <v>1</v>
      </c>
      <c r="O11">
        <v>45</v>
      </c>
      <c r="R11" s="186"/>
      <c r="S11" s="186"/>
      <c r="T11" s="171"/>
      <c r="U11" s="171"/>
      <c r="V11" s="171"/>
      <c r="W11" s="171">
        <f t="shared" si="1"/>
        <v>0.96866096866096862</v>
      </c>
      <c r="X11" s="171">
        <f t="shared" si="1"/>
        <v>0.84162203519510326</v>
      </c>
      <c r="Y11" s="171">
        <f t="shared" si="1"/>
        <v>0.56550424128180965</v>
      </c>
      <c r="Z11" s="171">
        <f t="shared" si="1"/>
        <v>0.65645514223194745</v>
      </c>
      <c r="AA11" s="171">
        <f t="shared" si="1"/>
        <v>0.32051282051282048</v>
      </c>
      <c r="AB11" s="171">
        <f t="shared" si="1"/>
        <v>0.39215686274509803</v>
      </c>
      <c r="AC11" s="171">
        <f t="shared" si="1"/>
        <v>0.15479876160990713</v>
      </c>
      <c r="AD11" s="171"/>
      <c r="AE11" s="171">
        <f t="shared" si="1"/>
        <v>0.57944887973216586</v>
      </c>
      <c r="AI11" s="169" t="s">
        <v>176</v>
      </c>
      <c r="AJ11" s="170">
        <f t="shared" si="2"/>
        <v>0</v>
      </c>
      <c r="AK11" s="170">
        <f t="shared" si="0"/>
        <v>0</v>
      </c>
      <c r="AL11" s="170">
        <f t="shared" si="0"/>
        <v>0</v>
      </c>
      <c r="AM11" s="170">
        <f t="shared" si="0"/>
        <v>0</v>
      </c>
      <c r="AN11" s="170">
        <f t="shared" si="0"/>
        <v>0</v>
      </c>
      <c r="AO11" s="170">
        <f t="shared" si="0"/>
        <v>37.777777777777779</v>
      </c>
      <c r="AP11" s="170">
        <f t="shared" si="0"/>
        <v>24.444444444444443</v>
      </c>
      <c r="AQ11" s="170">
        <f t="shared" si="0"/>
        <v>13.333333333333334</v>
      </c>
      <c r="AR11" s="170">
        <f t="shared" si="0"/>
        <v>13.333333333333334</v>
      </c>
      <c r="AS11" s="170">
        <f t="shared" si="0"/>
        <v>4.4444444444444446</v>
      </c>
      <c r="AT11" s="170">
        <f t="shared" si="0"/>
        <v>4.4444444444444446</v>
      </c>
      <c r="AU11" s="170">
        <f t="shared" si="0"/>
        <v>2.2222222222222223</v>
      </c>
      <c r="AV11" s="169"/>
      <c r="AW11" s="170">
        <f t="shared" si="3"/>
        <v>100</v>
      </c>
      <c r="AX11" s="169"/>
      <c r="AY11" s="169"/>
      <c r="AZ11" s="169"/>
      <c r="BA11" s="169"/>
      <c r="BB11" s="169"/>
      <c r="BC11" s="169"/>
    </row>
    <row r="12" spans="1:55" x14ac:dyDescent="0.25">
      <c r="A12" t="s">
        <v>177</v>
      </c>
      <c r="E12">
        <v>6</v>
      </c>
      <c r="F12">
        <v>54</v>
      </c>
      <c r="G12">
        <v>149</v>
      </c>
      <c r="H12">
        <v>191</v>
      </c>
      <c r="I12">
        <v>229</v>
      </c>
      <c r="J12">
        <v>221</v>
      </c>
      <c r="K12">
        <v>136</v>
      </c>
      <c r="L12">
        <v>106</v>
      </c>
      <c r="M12">
        <v>49</v>
      </c>
      <c r="N12">
        <v>1</v>
      </c>
      <c r="O12">
        <v>1142</v>
      </c>
      <c r="R12" s="186"/>
      <c r="S12" s="186"/>
      <c r="T12" s="171"/>
      <c r="U12" s="171">
        <f t="shared" si="1"/>
        <v>7.4074074074074066</v>
      </c>
      <c r="V12" s="171">
        <f t="shared" si="1"/>
        <v>8.3333333333333321</v>
      </c>
      <c r="W12" s="171">
        <f t="shared" si="1"/>
        <v>8.4900284900284895</v>
      </c>
      <c r="X12" s="171">
        <f t="shared" si="1"/>
        <v>14.613618974751338</v>
      </c>
      <c r="Y12" s="171">
        <f t="shared" si="1"/>
        <v>21.583411875589068</v>
      </c>
      <c r="Z12" s="171">
        <f t="shared" si="1"/>
        <v>24.179431072210068</v>
      </c>
      <c r="AA12" s="171">
        <f t="shared" si="1"/>
        <v>21.794871794871796</v>
      </c>
      <c r="AB12" s="171">
        <f t="shared" si="1"/>
        <v>20.784313725490197</v>
      </c>
      <c r="AC12" s="171">
        <f t="shared" si="1"/>
        <v>7.5851393188854495</v>
      </c>
      <c r="AD12" s="171">
        <f t="shared" si="1"/>
        <v>2.4390243902439024</v>
      </c>
      <c r="AE12" s="171">
        <f t="shared" si="1"/>
        <v>14.705124903425187</v>
      </c>
      <c r="AI12" s="169" t="s">
        <v>177</v>
      </c>
      <c r="AJ12" s="170">
        <f t="shared" si="2"/>
        <v>0</v>
      </c>
      <c r="AK12" s="170">
        <f t="shared" si="0"/>
        <v>0</v>
      </c>
      <c r="AL12" s="170">
        <f t="shared" si="0"/>
        <v>0</v>
      </c>
      <c r="AM12" s="170">
        <f t="shared" si="0"/>
        <v>0.52585451358457491</v>
      </c>
      <c r="AN12" s="170">
        <f t="shared" si="0"/>
        <v>4.732690622261174</v>
      </c>
      <c r="AO12" s="170">
        <f t="shared" si="0"/>
        <v>13.058720420683612</v>
      </c>
      <c r="AP12" s="170">
        <f t="shared" si="0"/>
        <v>16.739702015775634</v>
      </c>
      <c r="AQ12" s="170">
        <f t="shared" si="0"/>
        <v>20.070113935144608</v>
      </c>
      <c r="AR12" s="170">
        <f t="shared" si="0"/>
        <v>19.36897458369851</v>
      </c>
      <c r="AS12" s="170">
        <f t="shared" si="0"/>
        <v>11.919368974583698</v>
      </c>
      <c r="AT12" s="170">
        <f t="shared" si="0"/>
        <v>9.2900964066608243</v>
      </c>
      <c r="AU12" s="170">
        <f t="shared" si="0"/>
        <v>4.294478527607362</v>
      </c>
      <c r="AV12" s="169"/>
      <c r="AW12" s="170">
        <f t="shared" si="3"/>
        <v>100.00000000000001</v>
      </c>
      <c r="AX12" s="169"/>
      <c r="AY12" s="169"/>
      <c r="AZ12" s="169"/>
      <c r="BA12" s="169"/>
      <c r="BB12" s="169"/>
      <c r="BC12" s="169"/>
    </row>
    <row r="13" spans="1:55" x14ac:dyDescent="0.25">
      <c r="A13" t="s">
        <v>178</v>
      </c>
      <c r="B13">
        <v>6</v>
      </c>
      <c r="C13">
        <v>6</v>
      </c>
      <c r="D13">
        <v>5</v>
      </c>
      <c r="E13">
        <v>17</v>
      </c>
      <c r="F13">
        <v>291</v>
      </c>
      <c r="G13">
        <v>781</v>
      </c>
      <c r="H13">
        <v>587</v>
      </c>
      <c r="I13">
        <v>303</v>
      </c>
      <c r="J13">
        <v>165</v>
      </c>
      <c r="K13">
        <v>78</v>
      </c>
      <c r="L13">
        <v>38</v>
      </c>
      <c r="M13">
        <v>12</v>
      </c>
      <c r="N13">
        <v>25</v>
      </c>
      <c r="O13">
        <v>2314</v>
      </c>
      <c r="R13" s="186"/>
      <c r="S13" s="186"/>
      <c r="T13" s="171">
        <f t="shared" si="1"/>
        <v>11.627906976744185</v>
      </c>
      <c r="U13" s="171">
        <f t="shared" si="1"/>
        <v>20.987654320987652</v>
      </c>
      <c r="V13" s="172">
        <f t="shared" si="1"/>
        <v>44.907407407407405</v>
      </c>
      <c r="W13" s="172">
        <f t="shared" si="1"/>
        <v>44.501424501424502</v>
      </c>
      <c r="X13" s="172">
        <f t="shared" si="1"/>
        <v>44.912012241775059</v>
      </c>
      <c r="Y13" s="171">
        <f t="shared" si="1"/>
        <v>28.557964184731389</v>
      </c>
      <c r="Z13" s="171">
        <f t="shared" si="1"/>
        <v>18.052516411378555</v>
      </c>
      <c r="AA13" s="171">
        <f t="shared" si="1"/>
        <v>12.5</v>
      </c>
      <c r="AB13" s="171">
        <f t="shared" si="1"/>
        <v>7.4509803921568629</v>
      </c>
      <c r="AC13" s="171">
        <f t="shared" si="1"/>
        <v>1.8575851393188854</v>
      </c>
      <c r="AD13" s="171">
        <f t="shared" si="1"/>
        <v>60.975609756097562</v>
      </c>
      <c r="AE13" s="171">
        <f t="shared" si="1"/>
        <v>29.796549060005152</v>
      </c>
      <c r="AI13" s="169" t="s">
        <v>178</v>
      </c>
      <c r="AJ13" s="170">
        <f t="shared" si="2"/>
        <v>0.26212319790301442</v>
      </c>
      <c r="AK13" s="170">
        <f t="shared" si="0"/>
        <v>0.26212319790301442</v>
      </c>
      <c r="AL13" s="170">
        <f t="shared" si="0"/>
        <v>0.218435998252512</v>
      </c>
      <c r="AM13" s="170">
        <f t="shared" si="0"/>
        <v>0.74268239405854086</v>
      </c>
      <c r="AN13" s="170">
        <f t="shared" si="0"/>
        <v>12.7129750982962</v>
      </c>
      <c r="AO13" s="170">
        <f t="shared" si="0"/>
        <v>34.119702927042376</v>
      </c>
      <c r="AP13" s="170">
        <f t="shared" si="0"/>
        <v>25.644386194844909</v>
      </c>
      <c r="AQ13" s="170">
        <f t="shared" si="0"/>
        <v>13.237221494102227</v>
      </c>
      <c r="AR13" s="170">
        <f t="shared" si="0"/>
        <v>7.2083879423328963</v>
      </c>
      <c r="AS13" s="170">
        <f t="shared" si="0"/>
        <v>3.4076015727391877</v>
      </c>
      <c r="AT13" s="170">
        <f t="shared" si="0"/>
        <v>1.6601135867190913</v>
      </c>
      <c r="AU13" s="170">
        <f t="shared" si="0"/>
        <v>0.52424639580602883</v>
      </c>
      <c r="AV13" s="169"/>
      <c r="AW13" s="170">
        <f t="shared" si="3"/>
        <v>99.999999999999986</v>
      </c>
      <c r="AX13" s="169"/>
      <c r="AY13" s="169"/>
      <c r="AZ13" s="169"/>
      <c r="BA13" s="169"/>
      <c r="BB13" s="169"/>
      <c r="BC13" s="169"/>
    </row>
    <row r="14" spans="1:55" x14ac:dyDescent="0.25">
      <c r="A14" t="s">
        <v>179</v>
      </c>
      <c r="B14">
        <v>6</v>
      </c>
      <c r="C14">
        <v>6</v>
      </c>
      <c r="D14">
        <v>1</v>
      </c>
      <c r="E14">
        <v>1</v>
      </c>
      <c r="F14">
        <v>11</v>
      </c>
      <c r="G14">
        <v>38</v>
      </c>
      <c r="H14">
        <v>44</v>
      </c>
      <c r="I14">
        <v>47</v>
      </c>
      <c r="J14">
        <v>22</v>
      </c>
      <c r="K14">
        <v>34</v>
      </c>
      <c r="L14">
        <v>19</v>
      </c>
      <c r="M14">
        <v>46</v>
      </c>
      <c r="N14">
        <v>6</v>
      </c>
      <c r="O14">
        <v>281</v>
      </c>
      <c r="R14" s="186"/>
      <c r="S14" s="186"/>
      <c r="T14" s="171">
        <f t="shared" si="1"/>
        <v>2.3255813953488373</v>
      </c>
      <c r="U14" s="171">
        <f t="shared" si="1"/>
        <v>1.2345679012345678</v>
      </c>
      <c r="V14" s="171">
        <f t="shared" si="1"/>
        <v>1.6975308641975309</v>
      </c>
      <c r="W14" s="171">
        <f t="shared" si="1"/>
        <v>2.1652421652421654</v>
      </c>
      <c r="X14" s="171">
        <f t="shared" si="1"/>
        <v>3.366488140780413</v>
      </c>
      <c r="Y14" s="171">
        <f t="shared" si="1"/>
        <v>4.4297832233741747</v>
      </c>
      <c r="Z14" s="171">
        <f t="shared" si="1"/>
        <v>2.4070021881838075</v>
      </c>
      <c r="AA14" s="171">
        <f t="shared" si="1"/>
        <v>5.4487179487179489</v>
      </c>
      <c r="AB14" s="171">
        <f t="shared" si="1"/>
        <v>3.7254901960784315</v>
      </c>
      <c r="AC14" s="171">
        <f t="shared" si="1"/>
        <v>7.1207430340557281</v>
      </c>
      <c r="AD14" s="171">
        <f t="shared" si="1"/>
        <v>14.634146341463413</v>
      </c>
      <c r="AE14" s="171">
        <f t="shared" si="1"/>
        <v>3.6183363378830804</v>
      </c>
      <c r="AI14" s="169" t="s">
        <v>179</v>
      </c>
      <c r="AJ14" s="170">
        <f t="shared" si="2"/>
        <v>2.1818181818181821</v>
      </c>
      <c r="AK14" s="170">
        <f t="shared" si="0"/>
        <v>2.1818181818181821</v>
      </c>
      <c r="AL14" s="170">
        <f t="shared" si="0"/>
        <v>0.36363636363636365</v>
      </c>
      <c r="AM14" s="170">
        <f t="shared" si="0"/>
        <v>0.36363636363636365</v>
      </c>
      <c r="AN14" s="170">
        <f t="shared" si="0"/>
        <v>4</v>
      </c>
      <c r="AO14" s="170">
        <f t="shared" si="0"/>
        <v>13.818181818181818</v>
      </c>
      <c r="AP14" s="170">
        <f t="shared" si="0"/>
        <v>16</v>
      </c>
      <c r="AQ14" s="170">
        <f t="shared" si="0"/>
        <v>17.09090909090909</v>
      </c>
      <c r="AR14" s="170">
        <f t="shared" si="0"/>
        <v>8</v>
      </c>
      <c r="AS14" s="170">
        <f t="shared" si="0"/>
        <v>12.363636363636363</v>
      </c>
      <c r="AT14" s="170">
        <f t="shared" si="0"/>
        <v>6.9090909090909092</v>
      </c>
      <c r="AU14" s="170">
        <f t="shared" si="0"/>
        <v>16.727272727272727</v>
      </c>
      <c r="AV14" s="169"/>
      <c r="AW14" s="170">
        <f t="shared" si="3"/>
        <v>100</v>
      </c>
      <c r="AX14" s="169"/>
      <c r="AY14" s="169"/>
      <c r="AZ14" s="169"/>
      <c r="BA14" s="169"/>
      <c r="BB14" s="169"/>
      <c r="BC14" s="169"/>
    </row>
    <row r="15" spans="1:55" x14ac:dyDescent="0.25">
      <c r="A15" t="s">
        <v>180</v>
      </c>
      <c r="F15">
        <v>4</v>
      </c>
      <c r="G15">
        <v>2</v>
      </c>
      <c r="H15">
        <v>1</v>
      </c>
      <c r="I15">
        <v>1</v>
      </c>
      <c r="O15">
        <v>8</v>
      </c>
      <c r="R15" s="186"/>
      <c r="S15" s="186"/>
      <c r="T15" s="171"/>
      <c r="U15" s="171"/>
      <c r="V15" s="171">
        <f t="shared" si="1"/>
        <v>0.61728395061728392</v>
      </c>
      <c r="W15" s="171">
        <f t="shared" si="1"/>
        <v>0.11396011396011395</v>
      </c>
      <c r="X15" s="171">
        <f t="shared" si="1"/>
        <v>7.6511094108645747E-2</v>
      </c>
      <c r="Y15" s="171">
        <f t="shared" si="1"/>
        <v>9.4250706880301599E-2</v>
      </c>
      <c r="Z15" s="171"/>
      <c r="AA15" s="171"/>
      <c r="AB15" s="171"/>
      <c r="AC15" s="171"/>
      <c r="AD15" s="171"/>
      <c r="AE15" s="171">
        <f t="shared" si="1"/>
        <v>0.10301313417460728</v>
      </c>
      <c r="AI15" s="169" t="s">
        <v>180</v>
      </c>
      <c r="AJ15" s="170">
        <f t="shared" si="2"/>
        <v>0</v>
      </c>
      <c r="AK15" s="170">
        <f t="shared" si="0"/>
        <v>0</v>
      </c>
      <c r="AL15" s="170">
        <f t="shared" si="0"/>
        <v>0</v>
      </c>
      <c r="AM15" s="170">
        <f t="shared" si="0"/>
        <v>0</v>
      </c>
      <c r="AN15" s="170">
        <f t="shared" si="0"/>
        <v>50</v>
      </c>
      <c r="AO15" s="170">
        <f t="shared" si="0"/>
        <v>25</v>
      </c>
      <c r="AP15" s="170">
        <f t="shared" si="0"/>
        <v>12.5</v>
      </c>
      <c r="AQ15" s="170">
        <f t="shared" si="0"/>
        <v>12.5</v>
      </c>
      <c r="AR15" s="170">
        <f t="shared" si="0"/>
        <v>0</v>
      </c>
      <c r="AS15" s="170">
        <f t="shared" si="0"/>
        <v>0</v>
      </c>
      <c r="AT15" s="170">
        <f t="shared" si="0"/>
        <v>0</v>
      </c>
      <c r="AU15" s="170">
        <f t="shared" si="0"/>
        <v>0</v>
      </c>
      <c r="AV15" s="169"/>
      <c r="AW15" s="170">
        <f t="shared" si="3"/>
        <v>100</v>
      </c>
      <c r="AX15" s="169"/>
      <c r="AY15" s="169"/>
      <c r="AZ15" s="169"/>
      <c r="BA15" s="169"/>
      <c r="BB15" s="169"/>
      <c r="BC15" s="169"/>
    </row>
    <row r="16" spans="1:55" x14ac:dyDescent="0.25">
      <c r="A16" t="s">
        <v>181</v>
      </c>
      <c r="B16">
        <v>56</v>
      </c>
      <c r="C16">
        <v>12</v>
      </c>
      <c r="D16">
        <v>3</v>
      </c>
      <c r="E16">
        <v>6</v>
      </c>
      <c r="F16">
        <v>16</v>
      </c>
      <c r="G16">
        <v>55</v>
      </c>
      <c r="H16">
        <v>54</v>
      </c>
      <c r="I16">
        <v>58</v>
      </c>
      <c r="J16">
        <v>85</v>
      </c>
      <c r="K16">
        <v>64</v>
      </c>
      <c r="L16">
        <v>59</v>
      </c>
      <c r="M16">
        <v>50</v>
      </c>
      <c r="O16">
        <v>518</v>
      </c>
      <c r="R16" s="186"/>
      <c r="S16" s="186"/>
      <c r="T16" s="171">
        <f t="shared" si="1"/>
        <v>6.9767441860465116</v>
      </c>
      <c r="U16" s="171">
        <f t="shared" si="1"/>
        <v>7.4074074074074066</v>
      </c>
      <c r="V16" s="171">
        <f t="shared" si="1"/>
        <v>2.4691358024691357</v>
      </c>
      <c r="W16" s="171">
        <f t="shared" si="1"/>
        <v>3.133903133903134</v>
      </c>
      <c r="X16" s="171">
        <f t="shared" si="1"/>
        <v>4.1315990818668702</v>
      </c>
      <c r="Y16" s="171">
        <f t="shared" si="1"/>
        <v>5.4665409990574929</v>
      </c>
      <c r="Z16" s="171">
        <f t="shared" si="1"/>
        <v>9.2997811816192559</v>
      </c>
      <c r="AA16" s="171">
        <f t="shared" si="1"/>
        <v>10.256410256410255</v>
      </c>
      <c r="AB16" s="171">
        <f t="shared" si="1"/>
        <v>11.568627450980392</v>
      </c>
      <c r="AC16" s="171">
        <f t="shared" si="1"/>
        <v>7.7399380804953566</v>
      </c>
      <c r="AD16" s="171"/>
      <c r="AE16" s="171">
        <f t="shared" si="1"/>
        <v>6.6701004378058206</v>
      </c>
      <c r="AI16" s="169" t="s">
        <v>181</v>
      </c>
      <c r="AJ16" s="170">
        <f t="shared" si="2"/>
        <v>10.810810810810811</v>
      </c>
      <c r="AK16" s="170">
        <f t="shared" si="0"/>
        <v>2.3166023166023164</v>
      </c>
      <c r="AL16" s="170">
        <f t="shared" si="0"/>
        <v>0.5791505791505791</v>
      </c>
      <c r="AM16" s="170">
        <f t="shared" si="0"/>
        <v>1.1583011583011582</v>
      </c>
      <c r="AN16" s="170">
        <f t="shared" si="0"/>
        <v>3.0888030888030888</v>
      </c>
      <c r="AO16" s="170">
        <f t="shared" si="0"/>
        <v>10.617760617760617</v>
      </c>
      <c r="AP16" s="170">
        <f t="shared" si="0"/>
        <v>10.424710424710424</v>
      </c>
      <c r="AQ16" s="170">
        <f t="shared" si="0"/>
        <v>11.196911196911197</v>
      </c>
      <c r="AR16" s="170">
        <f t="shared" si="0"/>
        <v>16.409266409266408</v>
      </c>
      <c r="AS16" s="170">
        <f t="shared" si="0"/>
        <v>12.355212355212355</v>
      </c>
      <c r="AT16" s="170">
        <f t="shared" si="0"/>
        <v>11.389961389961389</v>
      </c>
      <c r="AU16" s="170">
        <f t="shared" si="0"/>
        <v>9.6525096525096519</v>
      </c>
      <c r="AV16" s="169"/>
      <c r="AW16" s="170">
        <f t="shared" si="3"/>
        <v>99.999999999999986</v>
      </c>
      <c r="AX16" s="169"/>
      <c r="AY16" s="169"/>
      <c r="AZ16" s="169"/>
      <c r="BA16" s="169"/>
      <c r="BB16" s="169"/>
      <c r="BC16" s="169"/>
    </row>
    <row r="17" spans="1:55" x14ac:dyDescent="0.25">
      <c r="A17" t="s">
        <v>7</v>
      </c>
      <c r="B17">
        <v>78</v>
      </c>
      <c r="C17">
        <v>58</v>
      </c>
      <c r="D17">
        <v>43</v>
      </c>
      <c r="E17">
        <v>81</v>
      </c>
      <c r="F17">
        <v>648</v>
      </c>
      <c r="G17">
        <v>1755</v>
      </c>
      <c r="H17">
        <v>1307</v>
      </c>
      <c r="I17">
        <v>1061</v>
      </c>
      <c r="J17">
        <v>914</v>
      </c>
      <c r="K17">
        <v>624</v>
      </c>
      <c r="L17">
        <v>510</v>
      </c>
      <c r="M17">
        <v>646</v>
      </c>
      <c r="N17">
        <v>41</v>
      </c>
      <c r="O17">
        <v>7766</v>
      </c>
      <c r="R17" s="186"/>
      <c r="S17" s="186"/>
      <c r="T17" s="171">
        <f t="shared" si="1"/>
        <v>100</v>
      </c>
      <c r="U17" s="171">
        <f t="shared" si="1"/>
        <v>100</v>
      </c>
      <c r="V17" s="171">
        <f t="shared" si="1"/>
        <v>100</v>
      </c>
      <c r="W17" s="171">
        <f t="shared" si="1"/>
        <v>100</v>
      </c>
      <c r="X17" s="171">
        <f t="shared" si="1"/>
        <v>100</v>
      </c>
      <c r="Y17" s="171">
        <f t="shared" si="1"/>
        <v>100</v>
      </c>
      <c r="Z17" s="171">
        <f t="shared" si="1"/>
        <v>100</v>
      </c>
      <c r="AA17" s="171">
        <f t="shared" si="1"/>
        <v>100</v>
      </c>
      <c r="AB17" s="171">
        <f t="shared" si="1"/>
        <v>100</v>
      </c>
      <c r="AC17" s="171">
        <f t="shared" si="1"/>
        <v>100</v>
      </c>
      <c r="AD17" s="171">
        <f t="shared" si="1"/>
        <v>100</v>
      </c>
      <c r="AE17" s="171">
        <f t="shared" si="1"/>
        <v>100</v>
      </c>
      <c r="AI17" s="169" t="s">
        <v>7</v>
      </c>
      <c r="AJ17" s="170">
        <f t="shared" si="2"/>
        <v>1.0097087378640777</v>
      </c>
      <c r="AK17" s="170">
        <f t="shared" si="0"/>
        <v>0.7508090614886731</v>
      </c>
      <c r="AL17" s="170">
        <f t="shared" si="0"/>
        <v>0.55663430420711979</v>
      </c>
      <c r="AM17" s="170">
        <f t="shared" si="0"/>
        <v>1.0485436893203883</v>
      </c>
      <c r="AN17" s="170">
        <f t="shared" si="0"/>
        <v>8.3883495145631066</v>
      </c>
      <c r="AO17" s="170">
        <f t="shared" si="0"/>
        <v>22.718446601941746</v>
      </c>
      <c r="AP17" s="170">
        <f t="shared" si="0"/>
        <v>16.919093851132686</v>
      </c>
      <c r="AQ17" s="170">
        <f t="shared" si="0"/>
        <v>13.73462783171521</v>
      </c>
      <c r="AR17" s="170">
        <f t="shared" si="0"/>
        <v>11.831715210355986</v>
      </c>
      <c r="AS17" s="170">
        <f t="shared" si="0"/>
        <v>8.0776699029126213</v>
      </c>
      <c r="AT17" s="170">
        <f t="shared" si="0"/>
        <v>6.6019417475728162</v>
      </c>
      <c r="AU17" s="170">
        <f t="shared" si="0"/>
        <v>8.3624595469255656</v>
      </c>
      <c r="AV17" s="169"/>
      <c r="AW17" s="170">
        <f t="shared" si="3"/>
        <v>99.999999999999986</v>
      </c>
      <c r="AX17" s="169"/>
      <c r="AY17" s="169"/>
      <c r="AZ17" s="169"/>
      <c r="BA17" s="169"/>
      <c r="BB17" s="169"/>
      <c r="BC17" s="169"/>
    </row>
    <row r="18" spans="1:55" x14ac:dyDescent="0.25">
      <c r="A18" t="s">
        <v>28</v>
      </c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</row>
    <row r="19" spans="1:55" x14ac:dyDescent="0.25">
      <c r="A19" t="s">
        <v>182</v>
      </c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</row>
    <row r="20" spans="1:55" x14ac:dyDescent="0.25">
      <c r="A20" t="s">
        <v>183</v>
      </c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  <c r="BC20" s="169"/>
    </row>
    <row r="21" spans="1:55" x14ac:dyDescent="0.25"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69"/>
    </row>
    <row r="22" spans="1:55" x14ac:dyDescent="0.25">
      <c r="A22" t="s">
        <v>0</v>
      </c>
    </row>
    <row r="23" spans="1:55" x14ac:dyDescent="0.25">
      <c r="A23" t="s">
        <v>165</v>
      </c>
    </row>
    <row r="24" spans="1:55" x14ac:dyDescent="0.25">
      <c r="A24" t="s">
        <v>184</v>
      </c>
    </row>
    <row r="25" spans="1:55" x14ac:dyDescent="0.25">
      <c r="A25" t="s">
        <v>185</v>
      </c>
    </row>
    <row r="26" spans="1:55" x14ac:dyDescent="0.25">
      <c r="A26" t="s">
        <v>3</v>
      </c>
    </row>
    <row r="27" spans="1:55" x14ac:dyDescent="0.25">
      <c r="A27" t="s">
        <v>167</v>
      </c>
      <c r="B27" t="s">
        <v>168</v>
      </c>
      <c r="C27" t="s">
        <v>75</v>
      </c>
      <c r="D27" t="s">
        <v>77</v>
      </c>
      <c r="E27" t="s">
        <v>80</v>
      </c>
      <c r="F27" t="s">
        <v>82</v>
      </c>
      <c r="G27" t="s">
        <v>83</v>
      </c>
      <c r="H27" t="s">
        <v>85</v>
      </c>
      <c r="I27" t="s">
        <v>86</v>
      </c>
      <c r="J27" t="s">
        <v>87</v>
      </c>
      <c r="K27" t="s">
        <v>88</v>
      </c>
      <c r="L27" t="s">
        <v>90</v>
      </c>
      <c r="M27" t="s">
        <v>169</v>
      </c>
      <c r="N27" t="s">
        <v>170</v>
      </c>
      <c r="O27" t="s">
        <v>7</v>
      </c>
      <c r="T27" t="s">
        <v>77</v>
      </c>
      <c r="U27" t="s">
        <v>80</v>
      </c>
      <c r="V27" t="s">
        <v>82</v>
      </c>
      <c r="W27" t="s">
        <v>83</v>
      </c>
      <c r="X27" t="s">
        <v>85</v>
      </c>
      <c r="Y27" t="s">
        <v>86</v>
      </c>
      <c r="Z27" t="s">
        <v>87</v>
      </c>
      <c r="AA27" t="s">
        <v>88</v>
      </c>
      <c r="AB27" t="s">
        <v>90</v>
      </c>
      <c r="AC27" t="s">
        <v>169</v>
      </c>
      <c r="AD27" t="s">
        <v>170</v>
      </c>
      <c r="AE27" t="s">
        <v>7</v>
      </c>
    </row>
    <row r="28" spans="1:55" x14ac:dyDescent="0.25">
      <c r="A28" t="s">
        <v>171</v>
      </c>
      <c r="B28">
        <v>47</v>
      </c>
      <c r="C28">
        <v>34</v>
      </c>
      <c r="D28">
        <v>30</v>
      </c>
      <c r="E28">
        <v>51</v>
      </c>
      <c r="F28">
        <v>523</v>
      </c>
      <c r="G28">
        <v>1506</v>
      </c>
      <c r="H28">
        <v>1139</v>
      </c>
      <c r="I28">
        <v>902</v>
      </c>
      <c r="J28">
        <v>762</v>
      </c>
      <c r="K28">
        <v>485</v>
      </c>
      <c r="L28">
        <v>320</v>
      </c>
      <c r="M28">
        <v>248</v>
      </c>
      <c r="N28">
        <v>32</v>
      </c>
      <c r="O28">
        <v>6079</v>
      </c>
      <c r="T28">
        <v>30</v>
      </c>
      <c r="U28">
        <v>51</v>
      </c>
      <c r="V28">
        <v>523</v>
      </c>
      <c r="W28">
        <v>1506</v>
      </c>
      <c r="X28">
        <v>1139</v>
      </c>
      <c r="Y28">
        <v>902</v>
      </c>
      <c r="Z28">
        <v>762</v>
      </c>
      <c r="AA28">
        <v>485</v>
      </c>
      <c r="AB28">
        <v>320</v>
      </c>
      <c r="AC28">
        <v>248</v>
      </c>
      <c r="AD28">
        <v>32</v>
      </c>
      <c r="AE28">
        <v>6079</v>
      </c>
    </row>
    <row r="29" spans="1:55" x14ac:dyDescent="0.25">
      <c r="A29" t="s">
        <v>172</v>
      </c>
      <c r="B29">
        <v>2</v>
      </c>
      <c r="C29">
        <v>9</v>
      </c>
      <c r="D29">
        <v>14</v>
      </c>
      <c r="E29">
        <v>19</v>
      </c>
      <c r="F29">
        <v>115</v>
      </c>
      <c r="G29">
        <v>415</v>
      </c>
      <c r="H29">
        <v>277</v>
      </c>
      <c r="I29">
        <v>275</v>
      </c>
      <c r="J29">
        <v>240</v>
      </c>
      <c r="K29">
        <v>163</v>
      </c>
      <c r="L29">
        <v>96</v>
      </c>
      <c r="M29">
        <v>38</v>
      </c>
      <c r="N29">
        <v>4</v>
      </c>
      <c r="O29">
        <v>1667</v>
      </c>
      <c r="R29" s="186"/>
      <c r="S29" s="186"/>
      <c r="T29" s="172">
        <f t="shared" ref="T29:AD38" si="4">D29/D$28*100</f>
        <v>46.666666666666664</v>
      </c>
      <c r="U29" s="172">
        <f t="shared" si="4"/>
        <v>37.254901960784316</v>
      </c>
      <c r="V29" s="172">
        <f t="shared" si="4"/>
        <v>21.988527724665392</v>
      </c>
      <c r="W29" s="173">
        <f t="shared" si="4"/>
        <v>27.556440903054447</v>
      </c>
      <c r="X29" s="171">
        <f t="shared" si="4"/>
        <v>24.319578577699737</v>
      </c>
      <c r="Y29" s="172">
        <f t="shared" si="4"/>
        <v>30.487804878048781</v>
      </c>
      <c r="Z29" s="172">
        <f t="shared" si="4"/>
        <v>31.496062992125985</v>
      </c>
      <c r="AA29" s="172">
        <f t="shared" si="4"/>
        <v>33.608247422680414</v>
      </c>
      <c r="AB29" s="172">
        <f t="shared" si="4"/>
        <v>30</v>
      </c>
      <c r="AC29" s="171">
        <f t="shared" si="4"/>
        <v>15.32258064516129</v>
      </c>
      <c r="AD29" s="171">
        <f>N29/N$28*100</f>
        <v>12.5</v>
      </c>
      <c r="AE29" s="171">
        <f t="shared" ref="AE29:AE38" si="5">O29/O$28*100</f>
        <v>27.422273400230303</v>
      </c>
    </row>
    <row r="30" spans="1:55" x14ac:dyDescent="0.25">
      <c r="A30" t="s">
        <v>173</v>
      </c>
      <c r="B30" t="s">
        <v>25</v>
      </c>
      <c r="C30">
        <v>1</v>
      </c>
      <c r="D30">
        <v>2</v>
      </c>
      <c r="E30" t="s">
        <v>25</v>
      </c>
      <c r="F30">
        <v>3</v>
      </c>
      <c r="G30">
        <v>17</v>
      </c>
      <c r="H30">
        <v>26</v>
      </c>
      <c r="I30">
        <v>42</v>
      </c>
      <c r="J30">
        <v>61</v>
      </c>
      <c r="K30">
        <v>48</v>
      </c>
      <c r="L30">
        <v>58</v>
      </c>
      <c r="M30">
        <v>130</v>
      </c>
      <c r="N30" t="s">
        <v>25</v>
      </c>
      <c r="O30">
        <v>388</v>
      </c>
      <c r="R30" s="186"/>
      <c r="S30" s="186"/>
      <c r="T30" s="171">
        <f t="shared" si="4"/>
        <v>6.666666666666667</v>
      </c>
      <c r="U30" s="171"/>
      <c r="V30" s="171">
        <f t="shared" si="4"/>
        <v>0.57361376673040154</v>
      </c>
      <c r="W30" s="171">
        <f t="shared" si="4"/>
        <v>1.1288180610889775</v>
      </c>
      <c r="X30" s="171">
        <f t="shared" si="4"/>
        <v>2.2827041264266899</v>
      </c>
      <c r="Y30" s="171">
        <f t="shared" si="4"/>
        <v>4.6563192904656319</v>
      </c>
      <c r="Z30" s="171">
        <f t="shared" si="4"/>
        <v>8.0052493438320216</v>
      </c>
      <c r="AA30" s="171">
        <f t="shared" si="4"/>
        <v>9.8969072164948457</v>
      </c>
      <c r="AB30" s="171">
        <f t="shared" si="4"/>
        <v>18.125</v>
      </c>
      <c r="AC30" s="171">
        <f t="shared" si="4"/>
        <v>52.419354838709673</v>
      </c>
      <c r="AD30" s="171"/>
      <c r="AE30" s="171">
        <f t="shared" si="5"/>
        <v>6.3826287218292475</v>
      </c>
    </row>
    <row r="31" spans="1:55" x14ac:dyDescent="0.25">
      <c r="A31" t="s">
        <v>174</v>
      </c>
      <c r="B31">
        <v>1</v>
      </c>
      <c r="C31">
        <v>8</v>
      </c>
      <c r="D31">
        <v>4</v>
      </c>
      <c r="E31">
        <v>11</v>
      </c>
      <c r="F31">
        <v>37</v>
      </c>
      <c r="G31">
        <v>49</v>
      </c>
      <c r="H31">
        <v>30</v>
      </c>
      <c r="I31">
        <v>31</v>
      </c>
      <c r="J31">
        <v>33</v>
      </c>
      <c r="K31">
        <v>20</v>
      </c>
      <c r="L31">
        <v>1</v>
      </c>
      <c r="M31">
        <v>3</v>
      </c>
      <c r="N31">
        <v>3</v>
      </c>
      <c r="O31">
        <v>231</v>
      </c>
      <c r="R31" s="186"/>
      <c r="S31" s="186"/>
      <c r="T31" s="171">
        <f t="shared" si="4"/>
        <v>13.333333333333334</v>
      </c>
      <c r="U31" s="171">
        <f t="shared" si="4"/>
        <v>21.568627450980394</v>
      </c>
      <c r="V31" s="171">
        <f t="shared" si="4"/>
        <v>7.0745697896749515</v>
      </c>
      <c r="W31" s="171">
        <f t="shared" si="4"/>
        <v>3.2536520584329347</v>
      </c>
      <c r="X31" s="171">
        <f t="shared" si="4"/>
        <v>2.6338893766461808</v>
      </c>
      <c r="Y31" s="171">
        <f t="shared" si="4"/>
        <v>3.4368070953436809</v>
      </c>
      <c r="Z31" s="171">
        <f t="shared" si="4"/>
        <v>4.3307086614173231</v>
      </c>
      <c r="AA31" s="171">
        <f t="shared" si="4"/>
        <v>4.1237113402061851</v>
      </c>
      <c r="AB31" s="171">
        <f t="shared" si="4"/>
        <v>0.3125</v>
      </c>
      <c r="AC31" s="171">
        <f t="shared" si="4"/>
        <v>1.2096774193548387</v>
      </c>
      <c r="AD31" s="171">
        <f t="shared" si="4"/>
        <v>9.375</v>
      </c>
      <c r="AE31" s="171">
        <f t="shared" si="5"/>
        <v>3.7999670998519495</v>
      </c>
    </row>
    <row r="32" spans="1:55" x14ac:dyDescent="0.25">
      <c r="A32" t="s">
        <v>175</v>
      </c>
      <c r="B32">
        <v>1</v>
      </c>
      <c r="C32">
        <v>2</v>
      </c>
      <c r="D32">
        <v>2</v>
      </c>
      <c r="E32">
        <v>1</v>
      </c>
      <c r="F32">
        <v>35</v>
      </c>
      <c r="G32">
        <v>80</v>
      </c>
      <c r="H32">
        <v>15</v>
      </c>
      <c r="I32">
        <v>13</v>
      </c>
      <c r="J32">
        <v>10</v>
      </c>
      <c r="K32">
        <v>6</v>
      </c>
      <c r="L32">
        <v>6</v>
      </c>
      <c r="M32">
        <v>2</v>
      </c>
      <c r="N32">
        <v>2</v>
      </c>
      <c r="O32">
        <v>175</v>
      </c>
      <c r="R32" s="186"/>
      <c r="S32" s="186"/>
      <c r="T32" s="171">
        <f t="shared" si="4"/>
        <v>6.666666666666667</v>
      </c>
      <c r="U32" s="171">
        <f t="shared" si="4"/>
        <v>1.9607843137254901</v>
      </c>
      <c r="V32" s="171">
        <f t="shared" si="4"/>
        <v>6.6921606118546846</v>
      </c>
      <c r="W32" s="171">
        <f t="shared" si="4"/>
        <v>5.3120849933598935</v>
      </c>
      <c r="X32" s="171">
        <f t="shared" si="4"/>
        <v>1.3169446883230904</v>
      </c>
      <c r="Y32" s="171">
        <f t="shared" si="4"/>
        <v>1.4412416851441241</v>
      </c>
      <c r="Z32" s="171">
        <f t="shared" si="4"/>
        <v>1.3123359580052494</v>
      </c>
      <c r="AA32" s="171">
        <f t="shared" si="4"/>
        <v>1.2371134020618557</v>
      </c>
      <c r="AB32" s="171">
        <f t="shared" si="4"/>
        <v>1.875</v>
      </c>
      <c r="AC32" s="171">
        <f t="shared" si="4"/>
        <v>0.80645161290322576</v>
      </c>
      <c r="AD32" s="171">
        <f t="shared" si="4"/>
        <v>6.25</v>
      </c>
      <c r="AE32" s="171">
        <f t="shared" si="5"/>
        <v>2.8787629544332951</v>
      </c>
    </row>
    <row r="33" spans="1:31" x14ac:dyDescent="0.25">
      <c r="A33" t="s">
        <v>176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>
        <v>14</v>
      </c>
      <c r="H33">
        <v>8</v>
      </c>
      <c r="I33">
        <v>4</v>
      </c>
      <c r="J33">
        <v>6</v>
      </c>
      <c r="K33">
        <v>2</v>
      </c>
      <c r="L33">
        <v>1</v>
      </c>
      <c r="M33" t="s">
        <v>25</v>
      </c>
      <c r="N33" t="s">
        <v>25</v>
      </c>
      <c r="O33">
        <v>35</v>
      </c>
      <c r="R33" s="186"/>
      <c r="S33" s="186"/>
      <c r="T33" s="171"/>
      <c r="U33" s="171"/>
      <c r="V33" s="171"/>
      <c r="W33" s="171">
        <f t="shared" si="4"/>
        <v>0.92961487383798147</v>
      </c>
      <c r="X33" s="171">
        <f t="shared" si="4"/>
        <v>0.70237050043898153</v>
      </c>
      <c r="Y33" s="171">
        <f t="shared" si="4"/>
        <v>0.44345898004434592</v>
      </c>
      <c r="Z33" s="171">
        <f t="shared" si="4"/>
        <v>0.78740157480314954</v>
      </c>
      <c r="AA33" s="171">
        <f t="shared" si="4"/>
        <v>0.41237113402061859</v>
      </c>
      <c r="AB33" s="171">
        <f t="shared" si="4"/>
        <v>0.3125</v>
      </c>
      <c r="AC33" s="171"/>
      <c r="AD33" s="171"/>
      <c r="AE33" s="171">
        <f t="shared" si="5"/>
        <v>0.57575259088665898</v>
      </c>
    </row>
    <row r="34" spans="1:31" x14ac:dyDescent="0.25">
      <c r="A34" t="s">
        <v>177</v>
      </c>
      <c r="B34" t="s">
        <v>25</v>
      </c>
      <c r="C34" t="s">
        <v>25</v>
      </c>
      <c r="D34" t="s">
        <v>25</v>
      </c>
      <c r="E34">
        <v>1</v>
      </c>
      <c r="F34">
        <v>41</v>
      </c>
      <c r="G34">
        <v>117</v>
      </c>
      <c r="H34">
        <v>155</v>
      </c>
      <c r="I34">
        <v>181</v>
      </c>
      <c r="J34">
        <v>173</v>
      </c>
      <c r="K34">
        <v>105</v>
      </c>
      <c r="L34">
        <v>83</v>
      </c>
      <c r="M34">
        <v>40</v>
      </c>
      <c r="N34" t="s">
        <v>25</v>
      </c>
      <c r="O34">
        <v>896</v>
      </c>
      <c r="R34" s="186"/>
      <c r="S34" s="186"/>
      <c r="T34" s="171"/>
      <c r="U34" s="171">
        <f t="shared" si="4"/>
        <v>1.9607843137254901</v>
      </c>
      <c r="V34" s="174">
        <f t="shared" si="4"/>
        <v>7.8393881453154872</v>
      </c>
      <c r="W34" s="171">
        <f t="shared" si="4"/>
        <v>7.7689243027888448</v>
      </c>
      <c r="X34" s="171">
        <f t="shared" si="4"/>
        <v>13.608428446005268</v>
      </c>
      <c r="Y34" s="171">
        <f t="shared" si="4"/>
        <v>20.066518847006652</v>
      </c>
      <c r="Z34" s="171">
        <f t="shared" si="4"/>
        <v>22.703412073490814</v>
      </c>
      <c r="AA34" s="171">
        <f t="shared" si="4"/>
        <v>21.649484536082475</v>
      </c>
      <c r="AB34" s="171">
        <f t="shared" si="4"/>
        <v>25.937500000000004</v>
      </c>
      <c r="AC34" s="171">
        <f t="shared" si="4"/>
        <v>16.129032258064516</v>
      </c>
      <c r="AD34" s="171"/>
      <c r="AE34" s="171">
        <f t="shared" si="5"/>
        <v>14.73926632669847</v>
      </c>
    </row>
    <row r="35" spans="1:31" x14ac:dyDescent="0.25">
      <c r="A35" t="s">
        <v>178</v>
      </c>
      <c r="B35">
        <v>5</v>
      </c>
      <c r="C35">
        <v>3</v>
      </c>
      <c r="D35">
        <v>4</v>
      </c>
      <c r="E35">
        <v>15</v>
      </c>
      <c r="F35">
        <v>264</v>
      </c>
      <c r="G35">
        <v>725</v>
      </c>
      <c r="H35">
        <v>540</v>
      </c>
      <c r="I35">
        <v>274</v>
      </c>
      <c r="J35">
        <v>149</v>
      </c>
      <c r="K35">
        <v>64</v>
      </c>
      <c r="L35">
        <v>29</v>
      </c>
      <c r="M35">
        <v>9</v>
      </c>
      <c r="N35">
        <v>19</v>
      </c>
      <c r="O35">
        <v>2100</v>
      </c>
      <c r="R35" s="186"/>
      <c r="S35" s="186"/>
      <c r="T35" s="171">
        <f t="shared" si="4"/>
        <v>13.333333333333334</v>
      </c>
      <c r="U35" s="171">
        <f t="shared" si="4"/>
        <v>29.411764705882355</v>
      </c>
      <c r="V35" s="174">
        <f t="shared" si="4"/>
        <v>50.478011472275327</v>
      </c>
      <c r="W35" s="172">
        <f t="shared" si="4"/>
        <v>48.140770252324039</v>
      </c>
      <c r="X35" s="172">
        <f t="shared" si="4"/>
        <v>47.410008779631255</v>
      </c>
      <c r="Y35" s="171">
        <f t="shared" si="4"/>
        <v>30.376940133037696</v>
      </c>
      <c r="Z35" s="171">
        <f t="shared" si="4"/>
        <v>19.553805774278217</v>
      </c>
      <c r="AA35" s="171">
        <f t="shared" si="4"/>
        <v>13.195876288659795</v>
      </c>
      <c r="AB35" s="171">
        <f t="shared" si="4"/>
        <v>9.0625</v>
      </c>
      <c r="AC35" s="171">
        <f t="shared" si="4"/>
        <v>3.6290322580645165</v>
      </c>
      <c r="AD35" s="171">
        <f t="shared" si="4"/>
        <v>59.375</v>
      </c>
      <c r="AE35" s="171">
        <f t="shared" si="5"/>
        <v>34.545155453199541</v>
      </c>
    </row>
    <row r="36" spans="1:31" x14ac:dyDescent="0.25">
      <c r="A36" t="s">
        <v>179</v>
      </c>
      <c r="B36">
        <v>3</v>
      </c>
      <c r="C36">
        <v>3</v>
      </c>
      <c r="D36">
        <v>1</v>
      </c>
      <c r="E36">
        <v>1</v>
      </c>
      <c r="F36">
        <v>11</v>
      </c>
      <c r="G36">
        <v>36</v>
      </c>
      <c r="H36">
        <v>36</v>
      </c>
      <c r="I36">
        <v>35</v>
      </c>
      <c r="J36">
        <v>18</v>
      </c>
      <c r="K36">
        <v>27</v>
      </c>
      <c r="L36">
        <v>11</v>
      </c>
      <c r="M36">
        <v>11</v>
      </c>
      <c r="N36">
        <v>4</v>
      </c>
      <c r="O36">
        <v>197</v>
      </c>
      <c r="R36" s="186"/>
      <c r="S36" s="186"/>
      <c r="T36" s="171">
        <f t="shared" si="4"/>
        <v>3.3333333333333335</v>
      </c>
      <c r="U36" s="171">
        <f t="shared" si="4"/>
        <v>1.9607843137254901</v>
      </c>
      <c r="V36" s="171">
        <f t="shared" si="4"/>
        <v>2.1032504780114722</v>
      </c>
      <c r="W36" s="171">
        <f t="shared" si="4"/>
        <v>2.3904382470119523</v>
      </c>
      <c r="X36" s="171">
        <f t="shared" si="4"/>
        <v>3.1606672519754171</v>
      </c>
      <c r="Y36" s="171">
        <f t="shared" si="4"/>
        <v>3.8802660753880267</v>
      </c>
      <c r="Z36" s="171">
        <f t="shared" si="4"/>
        <v>2.3622047244094486</v>
      </c>
      <c r="AA36" s="171">
        <f t="shared" si="4"/>
        <v>5.5670103092783512</v>
      </c>
      <c r="AB36" s="171">
        <f t="shared" si="4"/>
        <v>3.4375000000000004</v>
      </c>
      <c r="AC36" s="171">
        <f t="shared" si="4"/>
        <v>4.435483870967742</v>
      </c>
      <c r="AD36" s="171">
        <f t="shared" si="4"/>
        <v>12.5</v>
      </c>
      <c r="AE36" s="171">
        <f t="shared" si="5"/>
        <v>3.2406645829906231</v>
      </c>
    </row>
    <row r="37" spans="1:31" x14ac:dyDescent="0.25">
      <c r="A37" t="s">
        <v>180</v>
      </c>
      <c r="B37" t="s">
        <v>25</v>
      </c>
      <c r="C37" t="s">
        <v>25</v>
      </c>
      <c r="D37" t="s">
        <v>25</v>
      </c>
      <c r="E37" t="s">
        <v>25</v>
      </c>
      <c r="F37">
        <v>4</v>
      </c>
      <c r="G37">
        <v>2</v>
      </c>
      <c r="H37">
        <v>1</v>
      </c>
      <c r="I37">
        <v>1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>
        <v>8</v>
      </c>
      <c r="R37" s="186"/>
      <c r="S37" s="186"/>
      <c r="T37" s="171"/>
      <c r="U37" s="171"/>
      <c r="V37" s="171">
        <f t="shared" si="4"/>
        <v>0.76481835564053535</v>
      </c>
      <c r="W37" s="171">
        <f t="shared" si="4"/>
        <v>0.13280212483399734</v>
      </c>
      <c r="X37" s="171">
        <f t="shared" si="4"/>
        <v>8.7796312554872691E-2</v>
      </c>
      <c r="Y37" s="171">
        <f t="shared" si="4"/>
        <v>0.11086474501108648</v>
      </c>
      <c r="Z37" s="171"/>
      <c r="AA37" s="171"/>
      <c r="AB37" s="171"/>
      <c r="AC37" s="171"/>
      <c r="AD37" s="171"/>
      <c r="AE37" s="171">
        <f t="shared" si="5"/>
        <v>0.1316005922026649</v>
      </c>
    </row>
    <row r="38" spans="1:31" x14ac:dyDescent="0.25">
      <c r="A38" t="s">
        <v>181</v>
      </c>
      <c r="B38">
        <v>35</v>
      </c>
      <c r="C38">
        <v>8</v>
      </c>
      <c r="D38">
        <v>3</v>
      </c>
      <c r="E38">
        <v>3</v>
      </c>
      <c r="F38">
        <v>13</v>
      </c>
      <c r="G38">
        <v>51</v>
      </c>
      <c r="H38">
        <v>51</v>
      </c>
      <c r="I38">
        <v>46</v>
      </c>
      <c r="J38">
        <v>72</v>
      </c>
      <c r="K38">
        <v>50</v>
      </c>
      <c r="L38">
        <v>35</v>
      </c>
      <c r="M38">
        <v>15</v>
      </c>
      <c r="N38" t="s">
        <v>25</v>
      </c>
      <c r="O38">
        <v>382</v>
      </c>
      <c r="R38" s="186"/>
      <c r="S38" s="186"/>
      <c r="T38" s="171">
        <f t="shared" si="4"/>
        <v>10</v>
      </c>
      <c r="U38" s="171">
        <f t="shared" si="4"/>
        <v>5.8823529411764701</v>
      </c>
      <c r="V38" s="171">
        <f t="shared" si="4"/>
        <v>2.4856596558317401</v>
      </c>
      <c r="W38" s="171">
        <f t="shared" si="4"/>
        <v>3.3864541832669319</v>
      </c>
      <c r="X38" s="171">
        <f t="shared" si="4"/>
        <v>4.4776119402985071</v>
      </c>
      <c r="Y38" s="171">
        <f t="shared" si="4"/>
        <v>5.0997782705099777</v>
      </c>
      <c r="Z38" s="171">
        <f t="shared" si="4"/>
        <v>9.4488188976377945</v>
      </c>
      <c r="AA38" s="171">
        <f t="shared" si="4"/>
        <v>10.309278350515463</v>
      </c>
      <c r="AB38" s="171">
        <f t="shared" si="4"/>
        <v>10.9375</v>
      </c>
      <c r="AC38" s="171">
        <f t="shared" si="4"/>
        <v>6.0483870967741939</v>
      </c>
      <c r="AD38" s="171"/>
      <c r="AE38" s="171">
        <f t="shared" si="5"/>
        <v>6.2839282776772487</v>
      </c>
    </row>
    <row r="39" spans="1:31" x14ac:dyDescent="0.25">
      <c r="A39" t="s">
        <v>7</v>
      </c>
      <c r="B39">
        <v>47</v>
      </c>
      <c r="C39">
        <v>34</v>
      </c>
      <c r="D39">
        <v>30</v>
      </c>
      <c r="E39">
        <v>51</v>
      </c>
      <c r="F39">
        <v>523</v>
      </c>
      <c r="G39">
        <v>1506</v>
      </c>
      <c r="H39">
        <v>1139</v>
      </c>
      <c r="I39">
        <v>902</v>
      </c>
      <c r="J39">
        <v>762</v>
      </c>
      <c r="K39">
        <v>485</v>
      </c>
      <c r="L39">
        <v>320</v>
      </c>
      <c r="M39">
        <v>248</v>
      </c>
      <c r="N39">
        <v>32</v>
      </c>
      <c r="O39">
        <v>6079</v>
      </c>
      <c r="T39">
        <v>30</v>
      </c>
      <c r="U39">
        <v>51</v>
      </c>
      <c r="V39">
        <v>523</v>
      </c>
      <c r="W39">
        <v>1506</v>
      </c>
      <c r="X39">
        <v>1139</v>
      </c>
      <c r="Y39">
        <v>902</v>
      </c>
      <c r="Z39">
        <v>762</v>
      </c>
      <c r="AA39">
        <v>485</v>
      </c>
      <c r="AB39">
        <v>320</v>
      </c>
      <c r="AC39">
        <v>248</v>
      </c>
      <c r="AD39">
        <v>32</v>
      </c>
      <c r="AE39">
        <v>6079</v>
      </c>
    </row>
    <row r="40" spans="1:31" x14ac:dyDescent="0.25">
      <c r="A40" t="s">
        <v>28</v>
      </c>
    </row>
    <row r="41" spans="1:31" x14ac:dyDescent="0.25">
      <c r="A41" t="s">
        <v>182</v>
      </c>
    </row>
    <row r="42" spans="1:31" x14ac:dyDescent="0.25">
      <c r="A42" t="s">
        <v>183</v>
      </c>
    </row>
    <row r="43" spans="1:31" x14ac:dyDescent="0.25">
      <c r="A43" t="s">
        <v>29</v>
      </c>
    </row>
    <row r="44" spans="1:31" x14ac:dyDescent="0.25">
      <c r="A44" t="s">
        <v>186</v>
      </c>
    </row>
    <row r="45" spans="1:31" x14ac:dyDescent="0.25">
      <c r="A45" t="s">
        <v>187</v>
      </c>
    </row>
    <row r="46" spans="1:31" x14ac:dyDescent="0.25">
      <c r="A46" t="s">
        <v>188</v>
      </c>
    </row>
    <row r="47" spans="1:31" x14ac:dyDescent="0.25">
      <c r="A47" t="s">
        <v>29</v>
      </c>
    </row>
    <row r="49" spans="1:31" x14ac:dyDescent="0.25">
      <c r="A49" t="s">
        <v>29</v>
      </c>
    </row>
    <row r="50" spans="1:31" x14ac:dyDescent="0.25">
      <c r="A50" t="s">
        <v>186</v>
      </c>
    </row>
    <row r="51" spans="1:31" x14ac:dyDescent="0.25">
      <c r="A51" t="s">
        <v>187</v>
      </c>
    </row>
    <row r="52" spans="1:31" x14ac:dyDescent="0.25">
      <c r="A52" t="s">
        <v>188</v>
      </c>
    </row>
    <row r="54" spans="1:31" x14ac:dyDescent="0.25">
      <c r="A54" t="s">
        <v>0</v>
      </c>
    </row>
    <row r="55" spans="1:31" x14ac:dyDescent="0.25">
      <c r="A55" t="s">
        <v>165</v>
      </c>
    </row>
    <row r="56" spans="1:31" x14ac:dyDescent="0.25">
      <c r="A56" t="s">
        <v>166</v>
      </c>
    </row>
    <row r="57" spans="1:31" x14ac:dyDescent="0.25">
      <c r="A57" t="s">
        <v>189</v>
      </c>
    </row>
    <row r="58" spans="1:31" x14ac:dyDescent="0.25">
      <c r="A58" t="s">
        <v>3</v>
      </c>
    </row>
    <row r="59" spans="1:31" x14ac:dyDescent="0.25">
      <c r="A59" t="s">
        <v>167</v>
      </c>
      <c r="B59" t="s">
        <v>168</v>
      </c>
      <c r="C59" t="s">
        <v>75</v>
      </c>
      <c r="D59" t="s">
        <v>77</v>
      </c>
      <c r="E59" t="s">
        <v>80</v>
      </c>
      <c r="F59" t="s">
        <v>82</v>
      </c>
      <c r="G59" t="s">
        <v>83</v>
      </c>
      <c r="H59" t="s">
        <v>85</v>
      </c>
      <c r="I59" t="s">
        <v>86</v>
      </c>
      <c r="J59" t="s">
        <v>87</v>
      </c>
      <c r="K59" t="s">
        <v>88</v>
      </c>
      <c r="L59" t="s">
        <v>90</v>
      </c>
      <c r="M59" t="s">
        <v>169</v>
      </c>
      <c r="N59" t="s">
        <v>170</v>
      </c>
      <c r="O59" t="s">
        <v>7</v>
      </c>
      <c r="T59" t="s">
        <v>77</v>
      </c>
      <c r="U59" t="s">
        <v>80</v>
      </c>
      <c r="V59" t="s">
        <v>82</v>
      </c>
      <c r="W59" t="s">
        <v>83</v>
      </c>
      <c r="X59" t="s">
        <v>85</v>
      </c>
      <c r="Y59" t="s">
        <v>86</v>
      </c>
      <c r="Z59" t="s">
        <v>87</v>
      </c>
      <c r="AA59" t="s">
        <v>88</v>
      </c>
      <c r="AB59" t="s">
        <v>90</v>
      </c>
      <c r="AC59" t="s">
        <v>169</v>
      </c>
      <c r="AD59" t="s">
        <v>170</v>
      </c>
      <c r="AE59" t="s">
        <v>7</v>
      </c>
    </row>
    <row r="60" spans="1:31" x14ac:dyDescent="0.25">
      <c r="A60" t="s">
        <v>171</v>
      </c>
      <c r="B60">
        <v>31</v>
      </c>
      <c r="C60">
        <v>24</v>
      </c>
      <c r="D60">
        <v>13</v>
      </c>
      <c r="E60">
        <v>30</v>
      </c>
      <c r="F60">
        <v>125</v>
      </c>
      <c r="G60">
        <v>249</v>
      </c>
      <c r="H60">
        <v>168</v>
      </c>
      <c r="I60">
        <v>159</v>
      </c>
      <c r="J60">
        <v>152</v>
      </c>
      <c r="K60">
        <v>139</v>
      </c>
      <c r="L60">
        <v>190</v>
      </c>
      <c r="M60">
        <v>398</v>
      </c>
      <c r="N60">
        <v>5</v>
      </c>
      <c r="O60">
        <v>1683</v>
      </c>
      <c r="T60">
        <v>13</v>
      </c>
      <c r="U60">
        <v>30</v>
      </c>
      <c r="V60">
        <v>125</v>
      </c>
      <c r="W60">
        <v>249</v>
      </c>
      <c r="X60">
        <v>168</v>
      </c>
      <c r="Y60">
        <v>159</v>
      </c>
      <c r="Z60">
        <v>152</v>
      </c>
      <c r="AA60">
        <v>139</v>
      </c>
      <c r="AB60">
        <v>190</v>
      </c>
      <c r="AC60">
        <v>398</v>
      </c>
      <c r="AD60">
        <v>5</v>
      </c>
      <c r="AE60">
        <v>1683</v>
      </c>
    </row>
    <row r="61" spans="1:31" x14ac:dyDescent="0.25">
      <c r="A61" t="s">
        <v>172</v>
      </c>
      <c r="B61">
        <v>5</v>
      </c>
      <c r="C61">
        <v>4</v>
      </c>
      <c r="D61">
        <v>9</v>
      </c>
      <c r="E61">
        <v>14</v>
      </c>
      <c r="F61">
        <v>35</v>
      </c>
      <c r="G61">
        <v>89</v>
      </c>
      <c r="H61">
        <v>60</v>
      </c>
      <c r="I61">
        <v>45</v>
      </c>
      <c r="J61">
        <v>56</v>
      </c>
      <c r="K61">
        <v>54</v>
      </c>
      <c r="L61">
        <v>49</v>
      </c>
      <c r="M61">
        <v>35</v>
      </c>
      <c r="N61" t="s">
        <v>25</v>
      </c>
      <c r="O61">
        <v>455</v>
      </c>
      <c r="R61" s="176"/>
      <c r="S61" s="176"/>
      <c r="T61" s="175">
        <f t="shared" ref="T61:AE69" si="6">D61/D$60*100</f>
        <v>69.230769230769226</v>
      </c>
      <c r="U61" s="175">
        <f t="shared" si="6"/>
        <v>46.666666666666664</v>
      </c>
      <c r="V61" s="176">
        <f t="shared" si="6"/>
        <v>28.000000000000004</v>
      </c>
      <c r="W61" s="175">
        <f t="shared" si="6"/>
        <v>35.742971887550198</v>
      </c>
      <c r="X61" s="175">
        <f t="shared" si="6"/>
        <v>35.714285714285715</v>
      </c>
      <c r="Y61" s="2">
        <f t="shared" si="6"/>
        <v>28.30188679245283</v>
      </c>
      <c r="Z61" s="175">
        <f t="shared" si="6"/>
        <v>36.84210526315789</v>
      </c>
      <c r="AA61" s="175">
        <f t="shared" si="6"/>
        <v>38.848920863309353</v>
      </c>
      <c r="AB61" s="175">
        <f t="shared" si="6"/>
        <v>25.789473684210527</v>
      </c>
      <c r="AC61" s="2">
        <f t="shared" si="6"/>
        <v>8.7939698492462313</v>
      </c>
      <c r="AD61" s="2"/>
      <c r="AE61" s="2">
        <f t="shared" si="6"/>
        <v>27.035056446821155</v>
      </c>
    </row>
    <row r="62" spans="1:31" x14ac:dyDescent="0.25">
      <c r="A62" t="s">
        <v>173</v>
      </c>
      <c r="B62" t="s">
        <v>25</v>
      </c>
      <c r="C62">
        <v>1</v>
      </c>
      <c r="D62" t="s">
        <v>25</v>
      </c>
      <c r="E62" t="s">
        <v>25</v>
      </c>
      <c r="F62">
        <v>1</v>
      </c>
      <c r="G62">
        <v>2</v>
      </c>
      <c r="H62">
        <v>3</v>
      </c>
      <c r="I62">
        <v>8</v>
      </c>
      <c r="J62">
        <v>7</v>
      </c>
      <c r="K62">
        <v>14</v>
      </c>
      <c r="L62">
        <v>69</v>
      </c>
      <c r="M62">
        <v>273</v>
      </c>
      <c r="N62" t="s">
        <v>25</v>
      </c>
      <c r="O62">
        <v>378</v>
      </c>
      <c r="R62" s="176"/>
      <c r="S62" s="176"/>
      <c r="T62" s="2"/>
      <c r="U62" s="2"/>
      <c r="V62" s="2">
        <f t="shared" si="6"/>
        <v>0.8</v>
      </c>
      <c r="W62" s="2">
        <f t="shared" si="6"/>
        <v>0.80321285140562237</v>
      </c>
      <c r="X62" s="2">
        <f t="shared" si="6"/>
        <v>1.7857142857142856</v>
      </c>
      <c r="Y62" s="2">
        <f t="shared" si="6"/>
        <v>5.0314465408805038</v>
      </c>
      <c r="Z62" s="2">
        <f t="shared" si="6"/>
        <v>4.6052631578947363</v>
      </c>
      <c r="AA62" s="2">
        <f t="shared" si="6"/>
        <v>10.071942446043165</v>
      </c>
      <c r="AB62" s="2">
        <f t="shared" si="6"/>
        <v>36.315789473684212</v>
      </c>
      <c r="AC62" s="175">
        <f t="shared" si="6"/>
        <v>68.5929648241206</v>
      </c>
      <c r="AD62" s="2"/>
      <c r="AE62" s="2">
        <f t="shared" si="6"/>
        <v>22.459893048128343</v>
      </c>
    </row>
    <row r="63" spans="1:31" x14ac:dyDescent="0.25">
      <c r="A63" t="s">
        <v>174</v>
      </c>
      <c r="B63" t="s">
        <v>25</v>
      </c>
      <c r="C63">
        <v>2</v>
      </c>
      <c r="D63">
        <v>2</v>
      </c>
      <c r="E63">
        <v>5</v>
      </c>
      <c r="F63">
        <v>1</v>
      </c>
      <c r="G63">
        <v>3</v>
      </c>
      <c r="H63">
        <v>4</v>
      </c>
      <c r="I63">
        <v>1</v>
      </c>
      <c r="J63">
        <v>4</v>
      </c>
      <c r="K63">
        <v>4</v>
      </c>
      <c r="L63">
        <v>4</v>
      </c>
      <c r="M63">
        <v>2</v>
      </c>
      <c r="N63" t="s">
        <v>25</v>
      </c>
      <c r="O63">
        <v>32</v>
      </c>
      <c r="R63" s="176"/>
      <c r="S63" s="176"/>
      <c r="T63" s="2">
        <f t="shared" si="6"/>
        <v>15.384615384615385</v>
      </c>
      <c r="U63" s="2">
        <f t="shared" si="6"/>
        <v>16.666666666666664</v>
      </c>
      <c r="V63" s="2">
        <f t="shared" si="6"/>
        <v>0.8</v>
      </c>
      <c r="W63" s="2">
        <f t="shared" si="6"/>
        <v>1.2048192771084338</v>
      </c>
      <c r="X63" s="2">
        <f t="shared" si="6"/>
        <v>2.3809523809523809</v>
      </c>
      <c r="Y63" s="2">
        <f t="shared" si="6"/>
        <v>0.62893081761006298</v>
      </c>
      <c r="Z63" s="2">
        <f t="shared" si="6"/>
        <v>2.6315789473684208</v>
      </c>
      <c r="AA63" s="2">
        <f t="shared" si="6"/>
        <v>2.877697841726619</v>
      </c>
      <c r="AB63" s="2">
        <f t="shared" si="6"/>
        <v>2.1052631578947367</v>
      </c>
      <c r="AC63" s="2">
        <f t="shared" si="6"/>
        <v>0.50251256281407031</v>
      </c>
      <c r="AD63" s="2"/>
      <c r="AE63" s="2">
        <f t="shared" si="6"/>
        <v>1.9013666072489603</v>
      </c>
    </row>
    <row r="64" spans="1:31" x14ac:dyDescent="0.25">
      <c r="A64" t="s">
        <v>175</v>
      </c>
      <c r="B64">
        <v>1</v>
      </c>
      <c r="C64">
        <v>7</v>
      </c>
      <c r="D64">
        <v>1</v>
      </c>
      <c r="E64">
        <v>1</v>
      </c>
      <c r="F64">
        <v>45</v>
      </c>
      <c r="G64">
        <v>58</v>
      </c>
      <c r="H64">
        <v>4</v>
      </c>
      <c r="I64">
        <v>2</v>
      </c>
      <c r="J64">
        <v>4</v>
      </c>
      <c r="K64">
        <v>1</v>
      </c>
      <c r="L64">
        <v>3</v>
      </c>
      <c r="M64">
        <v>5</v>
      </c>
      <c r="N64" t="s">
        <v>25</v>
      </c>
      <c r="O64">
        <v>132</v>
      </c>
      <c r="R64" s="176"/>
      <c r="S64" s="176"/>
      <c r="T64" s="2">
        <f t="shared" si="6"/>
        <v>7.6923076923076925</v>
      </c>
      <c r="U64" s="2">
        <f t="shared" si="6"/>
        <v>3.3333333333333335</v>
      </c>
      <c r="V64" s="175">
        <f t="shared" si="6"/>
        <v>36</v>
      </c>
      <c r="W64" s="2">
        <f t="shared" si="6"/>
        <v>23.293172690763054</v>
      </c>
      <c r="X64" s="2">
        <f t="shared" si="6"/>
        <v>2.3809523809523809</v>
      </c>
      <c r="Y64" s="2">
        <f t="shared" si="6"/>
        <v>1.257861635220126</v>
      </c>
      <c r="Z64" s="2">
        <f t="shared" si="6"/>
        <v>2.6315789473684208</v>
      </c>
      <c r="AA64" s="2">
        <f t="shared" si="6"/>
        <v>0.71942446043165476</v>
      </c>
      <c r="AB64" s="2">
        <f t="shared" si="6"/>
        <v>1.5789473684210527</v>
      </c>
      <c r="AC64" s="2">
        <f t="shared" si="6"/>
        <v>1.256281407035176</v>
      </c>
      <c r="AD64" s="2"/>
      <c r="AE64" s="2">
        <f t="shared" si="6"/>
        <v>7.8431372549019605</v>
      </c>
    </row>
    <row r="65" spans="1:31" x14ac:dyDescent="0.25">
      <c r="A65" t="s">
        <v>176</v>
      </c>
      <c r="B65" t="s">
        <v>25</v>
      </c>
      <c r="C65" t="s">
        <v>25</v>
      </c>
      <c r="D65" t="s">
        <v>25</v>
      </c>
      <c r="E65" t="s">
        <v>25</v>
      </c>
      <c r="F65" t="s">
        <v>25</v>
      </c>
      <c r="G65">
        <v>3</v>
      </c>
      <c r="H65">
        <v>3</v>
      </c>
      <c r="I65">
        <v>2</v>
      </c>
      <c r="J65" t="s">
        <v>25</v>
      </c>
      <c r="K65" t="s">
        <v>25</v>
      </c>
      <c r="L65">
        <v>1</v>
      </c>
      <c r="M65">
        <v>1</v>
      </c>
      <c r="N65" t="s">
        <v>25</v>
      </c>
      <c r="O65">
        <v>10</v>
      </c>
      <c r="R65" s="176"/>
      <c r="S65" s="176"/>
      <c r="T65" s="2"/>
      <c r="U65" s="2"/>
      <c r="V65" s="2"/>
      <c r="W65" s="2">
        <f t="shared" si="6"/>
        <v>1.2048192771084338</v>
      </c>
      <c r="X65" s="2">
        <f t="shared" si="6"/>
        <v>1.7857142857142856</v>
      </c>
      <c r="Y65" s="2">
        <f t="shared" si="6"/>
        <v>1.257861635220126</v>
      </c>
      <c r="Z65" s="2"/>
      <c r="AA65" s="2"/>
      <c r="AB65" s="2">
        <f t="shared" si="6"/>
        <v>0.52631578947368418</v>
      </c>
      <c r="AC65" s="2">
        <f t="shared" si="6"/>
        <v>0.25125628140703515</v>
      </c>
      <c r="AD65" s="2"/>
      <c r="AE65" s="2">
        <f t="shared" si="6"/>
        <v>0.59417706476530008</v>
      </c>
    </row>
    <row r="66" spans="1:31" x14ac:dyDescent="0.25">
      <c r="A66" t="s">
        <v>177</v>
      </c>
      <c r="B66" t="s">
        <v>25</v>
      </c>
      <c r="C66" t="s">
        <v>25</v>
      </c>
      <c r="D66" t="s">
        <v>25</v>
      </c>
      <c r="E66">
        <v>5</v>
      </c>
      <c r="F66">
        <v>13</v>
      </c>
      <c r="G66">
        <v>32</v>
      </c>
      <c r="H66">
        <v>36</v>
      </c>
      <c r="I66">
        <v>48</v>
      </c>
      <c r="J66">
        <v>48</v>
      </c>
      <c r="K66">
        <v>31</v>
      </c>
      <c r="L66">
        <v>23</v>
      </c>
      <c r="M66">
        <v>9</v>
      </c>
      <c r="N66">
        <v>1</v>
      </c>
      <c r="O66">
        <v>246</v>
      </c>
      <c r="R66" s="176"/>
      <c r="S66" s="176"/>
      <c r="T66" s="2"/>
      <c r="U66" s="2">
        <f t="shared" si="6"/>
        <v>16.666666666666664</v>
      </c>
      <c r="V66" s="2">
        <f t="shared" si="6"/>
        <v>10.4</v>
      </c>
      <c r="W66" s="2">
        <f t="shared" si="6"/>
        <v>12.851405622489958</v>
      </c>
      <c r="X66" s="2">
        <f t="shared" si="6"/>
        <v>21.428571428571427</v>
      </c>
      <c r="Y66" s="175">
        <f t="shared" si="6"/>
        <v>30.188679245283019</v>
      </c>
      <c r="Z66" s="2">
        <f t="shared" si="6"/>
        <v>31.578947368421051</v>
      </c>
      <c r="AA66" s="2">
        <f t="shared" si="6"/>
        <v>22.302158273381295</v>
      </c>
      <c r="AB66" s="2">
        <f t="shared" si="6"/>
        <v>12.105263157894736</v>
      </c>
      <c r="AC66" s="2">
        <f t="shared" si="6"/>
        <v>2.2613065326633168</v>
      </c>
      <c r="AD66" s="2">
        <f t="shared" si="6"/>
        <v>20</v>
      </c>
      <c r="AE66" s="2">
        <f t="shared" si="6"/>
        <v>14.616755793226382</v>
      </c>
    </row>
    <row r="67" spans="1:31" x14ac:dyDescent="0.25">
      <c r="A67" t="s">
        <v>178</v>
      </c>
      <c r="B67">
        <v>1</v>
      </c>
      <c r="C67">
        <v>3</v>
      </c>
      <c r="D67">
        <v>1</v>
      </c>
      <c r="E67">
        <v>2</v>
      </c>
      <c r="F67">
        <v>27</v>
      </c>
      <c r="G67">
        <v>56</v>
      </c>
      <c r="H67">
        <v>47</v>
      </c>
      <c r="I67">
        <v>29</v>
      </c>
      <c r="J67">
        <v>16</v>
      </c>
      <c r="K67">
        <v>14</v>
      </c>
      <c r="L67">
        <v>9</v>
      </c>
      <c r="M67">
        <v>3</v>
      </c>
      <c r="N67">
        <v>2</v>
      </c>
      <c r="O67">
        <v>210</v>
      </c>
      <c r="R67" s="176"/>
      <c r="S67" s="176"/>
      <c r="T67" s="2">
        <f t="shared" si="6"/>
        <v>7.6923076923076925</v>
      </c>
      <c r="U67" s="2">
        <f t="shared" si="6"/>
        <v>6.666666666666667</v>
      </c>
      <c r="V67" s="2">
        <f t="shared" si="6"/>
        <v>21.6</v>
      </c>
      <c r="W67" s="2">
        <f t="shared" si="6"/>
        <v>22.489959839357429</v>
      </c>
      <c r="X67" s="2">
        <f t="shared" si="6"/>
        <v>27.976190476190478</v>
      </c>
      <c r="Y67" s="2">
        <f t="shared" si="6"/>
        <v>18.238993710691823</v>
      </c>
      <c r="Z67" s="2">
        <f t="shared" si="6"/>
        <v>10.526315789473683</v>
      </c>
      <c r="AA67" s="2">
        <f t="shared" si="6"/>
        <v>10.071942446043165</v>
      </c>
      <c r="AB67" s="2">
        <f t="shared" si="6"/>
        <v>4.7368421052631584</v>
      </c>
      <c r="AC67" s="2">
        <f t="shared" si="6"/>
        <v>0.75376884422110546</v>
      </c>
      <c r="AD67" s="2">
        <f t="shared" si="6"/>
        <v>40</v>
      </c>
      <c r="AE67" s="2">
        <f t="shared" si="6"/>
        <v>12.4777183600713</v>
      </c>
    </row>
    <row r="68" spans="1:31" x14ac:dyDescent="0.25">
      <c r="A68" t="s">
        <v>179</v>
      </c>
      <c r="B68">
        <v>3</v>
      </c>
      <c r="C68">
        <v>3</v>
      </c>
      <c r="D68" t="s">
        <v>25</v>
      </c>
      <c r="E68" t="s">
        <v>25</v>
      </c>
      <c r="F68" t="s">
        <v>25</v>
      </c>
      <c r="G68">
        <v>2</v>
      </c>
      <c r="H68">
        <v>8</v>
      </c>
      <c r="I68">
        <v>12</v>
      </c>
      <c r="J68">
        <v>4</v>
      </c>
      <c r="K68">
        <v>7</v>
      </c>
      <c r="L68">
        <v>8</v>
      </c>
      <c r="M68">
        <v>35</v>
      </c>
      <c r="N68">
        <v>2</v>
      </c>
      <c r="O68">
        <v>84</v>
      </c>
      <c r="R68" s="176"/>
      <c r="S68" s="176"/>
      <c r="T68" s="2"/>
      <c r="U68" s="2"/>
      <c r="V68" s="2"/>
      <c r="W68" s="2">
        <f t="shared" si="6"/>
        <v>0.80321285140562237</v>
      </c>
      <c r="X68" s="2">
        <f t="shared" si="6"/>
        <v>4.7619047619047619</v>
      </c>
      <c r="Y68" s="2">
        <f t="shared" si="6"/>
        <v>7.5471698113207548</v>
      </c>
      <c r="Z68" s="2">
        <f t="shared" si="6"/>
        <v>2.6315789473684208</v>
      </c>
      <c r="AA68" s="2">
        <f t="shared" si="6"/>
        <v>5.0359712230215825</v>
      </c>
      <c r="AB68" s="2">
        <f t="shared" si="6"/>
        <v>4.2105263157894735</v>
      </c>
      <c r="AC68" s="2">
        <f t="shared" si="6"/>
        <v>8.7939698492462313</v>
      </c>
      <c r="AD68" s="2">
        <f t="shared" si="6"/>
        <v>40</v>
      </c>
      <c r="AE68" s="2">
        <f t="shared" si="6"/>
        <v>4.9910873440285206</v>
      </c>
    </row>
    <row r="69" spans="1:31" x14ac:dyDescent="0.25">
      <c r="A69" t="s">
        <v>181</v>
      </c>
      <c r="B69">
        <v>21</v>
      </c>
      <c r="C69">
        <v>4</v>
      </c>
      <c r="D69" t="s">
        <v>25</v>
      </c>
      <c r="E69">
        <v>3</v>
      </c>
      <c r="F69">
        <v>3</v>
      </c>
      <c r="G69">
        <v>4</v>
      </c>
      <c r="H69">
        <v>3</v>
      </c>
      <c r="I69">
        <v>12</v>
      </c>
      <c r="J69">
        <v>13</v>
      </c>
      <c r="K69">
        <v>14</v>
      </c>
      <c r="L69">
        <v>24</v>
      </c>
      <c r="M69">
        <v>35</v>
      </c>
      <c r="N69" t="s">
        <v>25</v>
      </c>
      <c r="O69">
        <v>136</v>
      </c>
      <c r="R69" s="176"/>
      <c r="S69" s="176"/>
      <c r="T69" s="2"/>
      <c r="U69" s="2">
        <f t="shared" si="6"/>
        <v>10</v>
      </c>
      <c r="V69" s="2">
        <f t="shared" si="6"/>
        <v>2.4</v>
      </c>
      <c r="W69" s="2">
        <f t="shared" si="6"/>
        <v>1.6064257028112447</v>
      </c>
      <c r="X69" s="2">
        <f t="shared" si="6"/>
        <v>1.7857142857142856</v>
      </c>
      <c r="Y69" s="2">
        <f t="shared" si="6"/>
        <v>7.5471698113207548</v>
      </c>
      <c r="Z69" s="2">
        <f t="shared" si="6"/>
        <v>8.5526315789473681</v>
      </c>
      <c r="AA69" s="2">
        <f t="shared" si="6"/>
        <v>10.071942446043165</v>
      </c>
      <c r="AB69" s="2">
        <f t="shared" si="6"/>
        <v>12.631578947368421</v>
      </c>
      <c r="AC69" s="2">
        <f t="shared" si="6"/>
        <v>8.7939698492462313</v>
      </c>
      <c r="AD69" s="2"/>
      <c r="AE69" s="2">
        <f t="shared" si="6"/>
        <v>8.0808080808080813</v>
      </c>
    </row>
    <row r="70" spans="1:31" x14ac:dyDescent="0.25">
      <c r="A70" t="s">
        <v>7</v>
      </c>
      <c r="B70">
        <v>31</v>
      </c>
      <c r="C70">
        <v>24</v>
      </c>
      <c r="D70">
        <v>13</v>
      </c>
      <c r="E70">
        <v>30</v>
      </c>
      <c r="F70">
        <v>125</v>
      </c>
      <c r="G70">
        <v>249</v>
      </c>
      <c r="H70">
        <v>168</v>
      </c>
      <c r="I70">
        <v>159</v>
      </c>
      <c r="J70">
        <v>152</v>
      </c>
      <c r="K70">
        <v>139</v>
      </c>
      <c r="L70">
        <v>190</v>
      </c>
      <c r="M70">
        <v>398</v>
      </c>
      <c r="N70">
        <v>5</v>
      </c>
      <c r="O70">
        <v>1683</v>
      </c>
      <c r="R70" s="176"/>
      <c r="S70" s="176"/>
      <c r="T70" s="2">
        <f t="shared" ref="T70:AE70" si="7">SUM(T61:T69)</f>
        <v>100</v>
      </c>
      <c r="U70" s="2">
        <f t="shared" si="7"/>
        <v>99.999999999999986</v>
      </c>
      <c r="V70" s="2">
        <f t="shared" si="7"/>
        <v>100.00000000000003</v>
      </c>
      <c r="W70" s="2">
        <f t="shared" si="7"/>
        <v>100</v>
      </c>
      <c r="X70" s="2">
        <f t="shared" si="7"/>
        <v>100</v>
      </c>
      <c r="Y70" s="2">
        <f t="shared" si="7"/>
        <v>100</v>
      </c>
      <c r="Z70" s="2">
        <f t="shared" si="7"/>
        <v>100</v>
      </c>
      <c r="AA70" s="2">
        <f t="shared" si="7"/>
        <v>100</v>
      </c>
      <c r="AB70" s="2">
        <f t="shared" si="7"/>
        <v>100.00000000000003</v>
      </c>
      <c r="AC70" s="2">
        <f t="shared" si="7"/>
        <v>99.999999999999972</v>
      </c>
      <c r="AD70" s="2">
        <f t="shared" si="7"/>
        <v>100</v>
      </c>
      <c r="AE70" s="2">
        <f t="shared" si="7"/>
        <v>99.999999999999986</v>
      </c>
    </row>
    <row r="71" spans="1:31" x14ac:dyDescent="0.25">
      <c r="A71" t="s">
        <v>28</v>
      </c>
    </row>
    <row r="72" spans="1:31" x14ac:dyDescent="0.25">
      <c r="A72" t="s">
        <v>182</v>
      </c>
    </row>
    <row r="73" spans="1:31" x14ac:dyDescent="0.25">
      <c r="A73" t="s">
        <v>183</v>
      </c>
    </row>
    <row r="74" spans="1:31" x14ac:dyDescent="0.25">
      <c r="A74" t="s">
        <v>29</v>
      </c>
    </row>
    <row r="75" spans="1:31" x14ac:dyDescent="0.25">
      <c r="A75" t="s">
        <v>186</v>
      </c>
    </row>
    <row r="76" spans="1:31" x14ac:dyDescent="0.25">
      <c r="A76" t="s">
        <v>187</v>
      </c>
    </row>
    <row r="77" spans="1:31" x14ac:dyDescent="0.25">
      <c r="A77" t="s">
        <v>188</v>
      </c>
    </row>
    <row r="78" spans="1:31" x14ac:dyDescent="0.25">
      <c r="H78">
        <f>15*5*0.08</f>
        <v>6</v>
      </c>
    </row>
    <row r="79" spans="1:31" x14ac:dyDescent="0.25">
      <c r="A79" t="s">
        <v>29</v>
      </c>
    </row>
    <row r="80" spans="1:31" x14ac:dyDescent="0.25">
      <c r="A80" s="177" t="s">
        <v>0</v>
      </c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</row>
    <row r="81" spans="1:17" x14ac:dyDescent="0.25">
      <c r="A81" s="177" t="s">
        <v>190</v>
      </c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</row>
    <row r="82" spans="1:17" x14ac:dyDescent="0.25">
      <c r="A82" s="177" t="s">
        <v>185</v>
      </c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</row>
    <row r="83" spans="1:17" x14ac:dyDescent="0.25">
      <c r="A83" s="177" t="s">
        <v>3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</row>
    <row r="84" spans="1:17" x14ac:dyDescent="0.25">
      <c r="A84" s="177" t="s">
        <v>4</v>
      </c>
      <c r="B84" s="177" t="s">
        <v>168</v>
      </c>
      <c r="C84" s="177" t="s">
        <v>75</v>
      </c>
      <c r="D84" s="177" t="s">
        <v>77</v>
      </c>
      <c r="E84" s="177" t="s">
        <v>80</v>
      </c>
      <c r="F84" s="177" t="s">
        <v>82</v>
      </c>
      <c r="G84" s="177" t="s">
        <v>83</v>
      </c>
      <c r="H84" s="177" t="s">
        <v>85</v>
      </c>
      <c r="I84" s="177" t="s">
        <v>86</v>
      </c>
      <c r="J84" s="177" t="s">
        <v>87</v>
      </c>
      <c r="K84" s="177" t="s">
        <v>88</v>
      </c>
      <c r="L84" s="177" t="s">
        <v>90</v>
      </c>
      <c r="M84" s="177" t="s">
        <v>169</v>
      </c>
      <c r="N84" s="177" t="s">
        <v>170</v>
      </c>
      <c r="O84" s="177" t="s">
        <v>7</v>
      </c>
      <c r="P84" s="177"/>
    </row>
    <row r="85" spans="1:17" x14ac:dyDescent="0.25">
      <c r="A85" s="177" t="s">
        <v>15</v>
      </c>
      <c r="B85" s="177">
        <v>25</v>
      </c>
      <c r="C85" s="177">
        <v>16</v>
      </c>
      <c r="D85" s="177">
        <v>8</v>
      </c>
      <c r="E85" s="177">
        <v>7</v>
      </c>
      <c r="F85" s="177">
        <v>13</v>
      </c>
      <c r="G85" s="177">
        <v>109</v>
      </c>
      <c r="H85" s="177">
        <v>300</v>
      </c>
      <c r="I85" s="177">
        <v>410</v>
      </c>
      <c r="J85" s="177">
        <v>379</v>
      </c>
      <c r="K85" s="177">
        <v>261</v>
      </c>
      <c r="L85" s="177">
        <v>186</v>
      </c>
      <c r="M85" s="177">
        <v>167</v>
      </c>
      <c r="N85" s="177" t="s">
        <v>25</v>
      </c>
      <c r="O85" s="177">
        <v>1881</v>
      </c>
      <c r="P85" s="177"/>
      <c r="Q85" s="176"/>
    </row>
    <row r="86" spans="1:17" x14ac:dyDescent="0.25">
      <c r="A86" s="177" t="s">
        <v>9</v>
      </c>
      <c r="B86" s="177">
        <v>1</v>
      </c>
      <c r="C86" s="177">
        <v>16</v>
      </c>
      <c r="D86" s="177">
        <v>17</v>
      </c>
      <c r="E86" s="177">
        <v>17</v>
      </c>
      <c r="F86" s="177">
        <v>38</v>
      </c>
      <c r="G86" s="177">
        <v>80</v>
      </c>
      <c r="H86" s="177">
        <v>165</v>
      </c>
      <c r="I86" s="177">
        <v>566</v>
      </c>
      <c r="J86" s="177">
        <v>1809</v>
      </c>
      <c r="K86" s="177">
        <v>2725</v>
      </c>
      <c r="L86" s="177">
        <v>2712</v>
      </c>
      <c r="M86" s="177">
        <v>1787</v>
      </c>
      <c r="N86" s="177">
        <v>2</v>
      </c>
      <c r="O86" s="177">
        <v>9935</v>
      </c>
      <c r="P86" s="177"/>
      <c r="Q86" s="176"/>
    </row>
    <row r="87" spans="1:17" x14ac:dyDescent="0.25">
      <c r="A87" s="177" t="s">
        <v>22</v>
      </c>
      <c r="B87" s="177">
        <v>4</v>
      </c>
      <c r="C87" s="177">
        <v>2</v>
      </c>
      <c r="D87" s="177">
        <v>1</v>
      </c>
      <c r="E87" s="177">
        <v>2</v>
      </c>
      <c r="F87" s="177">
        <v>4</v>
      </c>
      <c r="G87" s="177">
        <v>7</v>
      </c>
      <c r="H87" s="177">
        <v>9</v>
      </c>
      <c r="I87" s="177">
        <v>12</v>
      </c>
      <c r="J87" s="177">
        <v>21</v>
      </c>
      <c r="K87" s="177">
        <v>25</v>
      </c>
      <c r="L87" s="177">
        <v>34</v>
      </c>
      <c r="M87" s="177">
        <v>33</v>
      </c>
      <c r="N87" s="177" t="s">
        <v>25</v>
      </c>
      <c r="O87" s="177">
        <v>154</v>
      </c>
      <c r="P87" s="177"/>
      <c r="Q87" s="176"/>
    </row>
    <row r="88" spans="1:17" x14ac:dyDescent="0.25">
      <c r="A88" s="177" t="s">
        <v>13</v>
      </c>
      <c r="B88" s="177">
        <v>6</v>
      </c>
      <c r="C88" s="177">
        <v>2</v>
      </c>
      <c r="D88" s="177">
        <v>2</v>
      </c>
      <c r="E88" s="177">
        <v>4</v>
      </c>
      <c r="F88" s="177">
        <v>4</v>
      </c>
      <c r="G88" s="177">
        <v>15</v>
      </c>
      <c r="H88" s="177">
        <v>44</v>
      </c>
      <c r="I88" s="177">
        <v>91</v>
      </c>
      <c r="J88" s="177">
        <v>306</v>
      </c>
      <c r="K88" s="177">
        <v>550</v>
      </c>
      <c r="L88" s="177">
        <v>571</v>
      </c>
      <c r="M88" s="177">
        <v>468</v>
      </c>
      <c r="N88" s="177" t="s">
        <v>25</v>
      </c>
      <c r="O88" s="177">
        <v>2063</v>
      </c>
      <c r="P88" s="177"/>
      <c r="Q88" s="176"/>
    </row>
    <row r="89" spans="1:17" x14ac:dyDescent="0.25">
      <c r="A89" s="177" t="s">
        <v>20</v>
      </c>
      <c r="B89" s="177" t="s">
        <v>25</v>
      </c>
      <c r="C89" s="177" t="s">
        <v>25</v>
      </c>
      <c r="D89" s="177" t="s">
        <v>25</v>
      </c>
      <c r="E89" s="177">
        <v>1</v>
      </c>
      <c r="F89" s="177" t="s">
        <v>25</v>
      </c>
      <c r="G89" s="177">
        <v>16</v>
      </c>
      <c r="H89" s="177">
        <v>45</v>
      </c>
      <c r="I89" s="177">
        <v>95</v>
      </c>
      <c r="J89" s="177">
        <v>151</v>
      </c>
      <c r="K89" s="177">
        <v>105</v>
      </c>
      <c r="L89" s="177">
        <v>48</v>
      </c>
      <c r="M89" s="177">
        <v>34</v>
      </c>
      <c r="N89" s="177" t="s">
        <v>25</v>
      </c>
      <c r="O89" s="177">
        <v>495</v>
      </c>
      <c r="P89" s="177"/>
      <c r="Q89" s="176"/>
    </row>
    <row r="90" spans="1:17" x14ac:dyDescent="0.25">
      <c r="A90" s="177" t="s">
        <v>17</v>
      </c>
      <c r="B90" s="177">
        <v>8</v>
      </c>
      <c r="C90" s="177">
        <v>16</v>
      </c>
      <c r="D90" s="177">
        <v>10</v>
      </c>
      <c r="E90" s="177">
        <v>16</v>
      </c>
      <c r="F90" s="177">
        <v>18</v>
      </c>
      <c r="G90" s="177">
        <v>31</v>
      </c>
      <c r="H90" s="177">
        <v>37</v>
      </c>
      <c r="I90" s="177">
        <v>55</v>
      </c>
      <c r="J90" s="177">
        <v>74</v>
      </c>
      <c r="K90" s="177">
        <v>113</v>
      </c>
      <c r="L90" s="177">
        <v>269</v>
      </c>
      <c r="M90" s="177">
        <v>442</v>
      </c>
      <c r="N90" s="177" t="s">
        <v>25</v>
      </c>
      <c r="O90" s="177">
        <v>1089</v>
      </c>
      <c r="P90" s="177"/>
      <c r="Q90" s="176"/>
    </row>
    <row r="91" spans="1:17" x14ac:dyDescent="0.25">
      <c r="A91" s="177" t="s">
        <v>26</v>
      </c>
      <c r="B91" s="177" t="s">
        <v>25</v>
      </c>
      <c r="C91" s="177" t="s">
        <v>25</v>
      </c>
      <c r="D91" s="177">
        <v>1</v>
      </c>
      <c r="E91" s="177" t="s">
        <v>25</v>
      </c>
      <c r="F91" s="177">
        <v>1</v>
      </c>
      <c r="G91" s="177" t="s">
        <v>25</v>
      </c>
      <c r="H91" s="177" t="s">
        <v>25</v>
      </c>
      <c r="I91" s="177" t="s">
        <v>25</v>
      </c>
      <c r="J91" s="177" t="s">
        <v>25</v>
      </c>
      <c r="K91" s="177" t="s">
        <v>25</v>
      </c>
      <c r="L91" s="177" t="s">
        <v>25</v>
      </c>
      <c r="M91" s="177" t="s">
        <v>25</v>
      </c>
      <c r="N91" s="177" t="s">
        <v>25</v>
      </c>
      <c r="O91" s="177">
        <v>2</v>
      </c>
      <c r="P91" s="177"/>
      <c r="Q91" s="176"/>
    </row>
    <row r="92" spans="1:17" x14ac:dyDescent="0.25">
      <c r="A92" s="177" t="s">
        <v>8</v>
      </c>
      <c r="B92" s="177">
        <v>2</v>
      </c>
      <c r="C92" s="177">
        <v>1</v>
      </c>
      <c r="D92" s="177">
        <v>3</v>
      </c>
      <c r="E92" s="177">
        <v>3</v>
      </c>
      <c r="F92" s="177">
        <v>19</v>
      </c>
      <c r="G92" s="177">
        <v>60</v>
      </c>
      <c r="H92" s="177">
        <v>156</v>
      </c>
      <c r="I92" s="177">
        <v>555</v>
      </c>
      <c r="J92" s="177">
        <v>1582</v>
      </c>
      <c r="K92" s="177">
        <v>2563</v>
      </c>
      <c r="L92" s="177">
        <v>3185</v>
      </c>
      <c r="M92" s="177">
        <v>3246</v>
      </c>
      <c r="N92" s="177">
        <v>2</v>
      </c>
      <c r="O92" s="177">
        <v>11377</v>
      </c>
      <c r="P92" s="177"/>
      <c r="Q92" s="176"/>
    </row>
    <row r="93" spans="1:17" x14ac:dyDescent="0.25">
      <c r="A93" s="177" t="s">
        <v>10</v>
      </c>
      <c r="B93" s="177">
        <v>41</v>
      </c>
      <c r="C93" s="177">
        <v>20</v>
      </c>
      <c r="D93" s="177">
        <v>7</v>
      </c>
      <c r="E93" s="177">
        <v>5</v>
      </c>
      <c r="F93" s="177">
        <v>24</v>
      </c>
      <c r="G93" s="177">
        <v>42</v>
      </c>
      <c r="H93" s="177">
        <v>92</v>
      </c>
      <c r="I93" s="177">
        <v>213</v>
      </c>
      <c r="J93" s="177">
        <v>529</v>
      </c>
      <c r="K93" s="177">
        <v>1057</v>
      </c>
      <c r="L93" s="177">
        <v>1655</v>
      </c>
      <c r="M93" s="177">
        <v>2018</v>
      </c>
      <c r="N93" s="177">
        <v>3</v>
      </c>
      <c r="O93" s="177">
        <v>5706</v>
      </c>
      <c r="P93" s="177"/>
      <c r="Q93" s="176"/>
    </row>
    <row r="94" spans="1:17" x14ac:dyDescent="0.25">
      <c r="A94" s="177" t="s">
        <v>12</v>
      </c>
      <c r="B94" s="177">
        <v>7</v>
      </c>
      <c r="C94" s="177">
        <v>2</v>
      </c>
      <c r="D94" s="177">
        <v>1</v>
      </c>
      <c r="E94" s="177">
        <v>1</v>
      </c>
      <c r="F94" s="177">
        <v>4</v>
      </c>
      <c r="G94" s="177">
        <v>22</v>
      </c>
      <c r="H94" s="177">
        <v>75</v>
      </c>
      <c r="I94" s="177">
        <v>260</v>
      </c>
      <c r="J94" s="177">
        <v>537</v>
      </c>
      <c r="K94" s="177">
        <v>536</v>
      </c>
      <c r="L94" s="177">
        <v>446</v>
      </c>
      <c r="M94" s="177">
        <v>360</v>
      </c>
      <c r="N94" s="177">
        <v>4</v>
      </c>
      <c r="O94" s="177">
        <v>2255</v>
      </c>
      <c r="P94" s="177"/>
      <c r="Q94" s="176"/>
    </row>
    <row r="95" spans="1:17" x14ac:dyDescent="0.25">
      <c r="A95" s="177" t="s">
        <v>23</v>
      </c>
      <c r="B95" s="177" t="s">
        <v>25</v>
      </c>
      <c r="C95" s="177" t="s">
        <v>25</v>
      </c>
      <c r="D95" s="177" t="s">
        <v>25</v>
      </c>
      <c r="E95" s="177" t="s">
        <v>25</v>
      </c>
      <c r="F95" s="177" t="s">
        <v>25</v>
      </c>
      <c r="G95" s="177" t="s">
        <v>25</v>
      </c>
      <c r="H95" s="177">
        <v>2</v>
      </c>
      <c r="I95" s="177">
        <v>2</v>
      </c>
      <c r="J95" s="177">
        <v>11</v>
      </c>
      <c r="K95" s="177">
        <v>13</v>
      </c>
      <c r="L95" s="177">
        <v>15</v>
      </c>
      <c r="M95" s="177">
        <v>23</v>
      </c>
      <c r="N95" s="177" t="s">
        <v>25</v>
      </c>
      <c r="O95" s="177">
        <v>66</v>
      </c>
      <c r="P95" s="177"/>
      <c r="Q95" s="176"/>
    </row>
    <row r="96" spans="1:17" x14ac:dyDescent="0.25">
      <c r="A96" s="177" t="s">
        <v>21</v>
      </c>
      <c r="B96" s="177" t="s">
        <v>25</v>
      </c>
      <c r="C96" s="177" t="s">
        <v>25</v>
      </c>
      <c r="D96" s="177" t="s">
        <v>25</v>
      </c>
      <c r="E96" s="177" t="s">
        <v>25</v>
      </c>
      <c r="F96" s="177">
        <v>1</v>
      </c>
      <c r="G96" s="177">
        <v>1</v>
      </c>
      <c r="H96" s="177">
        <v>3</v>
      </c>
      <c r="I96" s="177">
        <v>6</v>
      </c>
      <c r="J96" s="177">
        <v>20</v>
      </c>
      <c r="K96" s="177">
        <v>27</v>
      </c>
      <c r="L96" s="177">
        <v>26</v>
      </c>
      <c r="M96" s="177">
        <v>19</v>
      </c>
      <c r="N96" s="177" t="s">
        <v>25</v>
      </c>
      <c r="O96" s="177">
        <v>103</v>
      </c>
      <c r="P96" s="177"/>
      <c r="Q96" s="176"/>
    </row>
    <row r="97" spans="1:17" x14ac:dyDescent="0.25">
      <c r="A97" s="177" t="s">
        <v>18</v>
      </c>
      <c r="B97" s="177" t="s">
        <v>25</v>
      </c>
      <c r="C97" s="177" t="s">
        <v>25</v>
      </c>
      <c r="D97" s="177" t="s">
        <v>25</v>
      </c>
      <c r="E97" s="177">
        <v>1</v>
      </c>
      <c r="F97" s="177">
        <v>3</v>
      </c>
      <c r="G97" s="177">
        <v>11</v>
      </c>
      <c r="H97" s="177">
        <v>18</v>
      </c>
      <c r="I97" s="177">
        <v>32</v>
      </c>
      <c r="J97" s="177">
        <v>82</v>
      </c>
      <c r="K97" s="177">
        <v>157</v>
      </c>
      <c r="L97" s="177">
        <v>232</v>
      </c>
      <c r="M97" s="177">
        <v>337</v>
      </c>
      <c r="N97" s="177" t="s">
        <v>25</v>
      </c>
      <c r="O97" s="177">
        <v>873</v>
      </c>
      <c r="P97" s="177"/>
      <c r="Q97" s="176"/>
    </row>
    <row r="98" spans="1:17" x14ac:dyDescent="0.25">
      <c r="A98" s="177" t="s">
        <v>16</v>
      </c>
      <c r="B98" s="177">
        <v>456</v>
      </c>
      <c r="C98" s="177">
        <v>4</v>
      </c>
      <c r="D98" s="177" t="s">
        <v>25</v>
      </c>
      <c r="E98" s="177" t="s">
        <v>25</v>
      </c>
      <c r="F98" s="177">
        <v>2</v>
      </c>
      <c r="G98" s="177" t="s">
        <v>25</v>
      </c>
      <c r="H98" s="177">
        <v>1</v>
      </c>
      <c r="I98" s="177" t="s">
        <v>25</v>
      </c>
      <c r="J98" s="177">
        <v>1</v>
      </c>
      <c r="K98" s="177" t="s">
        <v>25</v>
      </c>
      <c r="L98" s="177" t="s">
        <v>25</v>
      </c>
      <c r="M98" s="177" t="s">
        <v>25</v>
      </c>
      <c r="N98" s="177" t="s">
        <v>25</v>
      </c>
      <c r="O98" s="177">
        <v>464</v>
      </c>
      <c r="P98" s="177"/>
      <c r="Q98" s="176"/>
    </row>
    <row r="99" spans="1:17" x14ac:dyDescent="0.25">
      <c r="A99" s="177" t="s">
        <v>19</v>
      </c>
      <c r="B99" s="177">
        <v>207</v>
      </c>
      <c r="C99" s="177">
        <v>20</v>
      </c>
      <c r="D99" s="177">
        <v>6</v>
      </c>
      <c r="E99" s="177">
        <v>6</v>
      </c>
      <c r="F99" s="177">
        <v>8</v>
      </c>
      <c r="G99" s="177">
        <v>15</v>
      </c>
      <c r="H99" s="177">
        <v>8</v>
      </c>
      <c r="I99" s="177">
        <v>10</v>
      </c>
      <c r="J99" s="177">
        <v>15</v>
      </c>
      <c r="K99" s="177">
        <v>4</v>
      </c>
      <c r="L99" s="177">
        <v>3</v>
      </c>
      <c r="M99" s="177">
        <v>2</v>
      </c>
      <c r="N99" s="177" t="s">
        <v>25</v>
      </c>
      <c r="O99" s="177">
        <v>304</v>
      </c>
      <c r="P99" s="177"/>
      <c r="Q99" s="176"/>
    </row>
    <row r="100" spans="1:17" x14ac:dyDescent="0.25">
      <c r="A100" s="177" t="s">
        <v>14</v>
      </c>
      <c r="B100" s="177">
        <v>26</v>
      </c>
      <c r="C100" s="177">
        <v>4</v>
      </c>
      <c r="D100" s="177">
        <v>3</v>
      </c>
      <c r="E100" s="177">
        <v>4</v>
      </c>
      <c r="F100" s="177">
        <v>15</v>
      </c>
      <c r="G100" s="177">
        <v>60</v>
      </c>
      <c r="H100" s="177">
        <v>89</v>
      </c>
      <c r="I100" s="177">
        <v>212</v>
      </c>
      <c r="J100" s="177">
        <v>416</v>
      </c>
      <c r="K100" s="177">
        <v>394</v>
      </c>
      <c r="L100" s="177">
        <v>418</v>
      </c>
      <c r="M100" s="177">
        <v>451</v>
      </c>
      <c r="N100" s="177">
        <v>20</v>
      </c>
      <c r="O100" s="177">
        <v>2112</v>
      </c>
      <c r="P100" s="177"/>
      <c r="Q100" s="176"/>
    </row>
    <row r="101" spans="1:17" x14ac:dyDescent="0.25">
      <c r="A101" s="177" t="s">
        <v>11</v>
      </c>
      <c r="B101" s="177">
        <v>47</v>
      </c>
      <c r="C101" s="177">
        <v>34</v>
      </c>
      <c r="D101" s="177">
        <v>30</v>
      </c>
      <c r="E101" s="177">
        <v>51</v>
      </c>
      <c r="F101" s="177">
        <v>523</v>
      </c>
      <c r="G101" s="177">
        <v>1506</v>
      </c>
      <c r="H101" s="177">
        <v>1139</v>
      </c>
      <c r="I101" s="177">
        <v>902</v>
      </c>
      <c r="J101" s="177">
        <v>762</v>
      </c>
      <c r="K101" s="177">
        <v>485</v>
      </c>
      <c r="L101" s="177">
        <v>320</v>
      </c>
      <c r="M101" s="177">
        <v>248</v>
      </c>
      <c r="N101" s="177">
        <v>32</v>
      </c>
      <c r="O101" s="177">
        <v>6079</v>
      </c>
      <c r="P101" s="177"/>
      <c r="Q101" s="176"/>
    </row>
    <row r="102" spans="1:17" x14ac:dyDescent="0.25">
      <c r="A102" s="177" t="s">
        <v>7</v>
      </c>
      <c r="B102" s="177">
        <v>830</v>
      </c>
      <c r="C102" s="177">
        <v>137</v>
      </c>
      <c r="D102" s="177">
        <v>89</v>
      </c>
      <c r="E102" s="177">
        <v>118</v>
      </c>
      <c r="F102" s="177">
        <v>677</v>
      </c>
      <c r="G102" s="177">
        <v>1975</v>
      </c>
      <c r="H102" s="177">
        <v>2183</v>
      </c>
      <c r="I102" s="177">
        <v>3421</v>
      </c>
      <c r="J102" s="177">
        <v>6695</v>
      </c>
      <c r="K102" s="177">
        <v>9015</v>
      </c>
      <c r="L102" s="177">
        <v>10120</v>
      </c>
      <c r="M102" s="177">
        <v>9635</v>
      </c>
      <c r="N102" s="177">
        <v>63</v>
      </c>
      <c r="O102" s="177">
        <v>44958</v>
      </c>
      <c r="P102" s="177"/>
    </row>
    <row r="103" spans="1:17" x14ac:dyDescent="0.25">
      <c r="A103" s="177" t="s">
        <v>28</v>
      </c>
      <c r="B103" s="177"/>
      <c r="C103" s="177"/>
      <c r="D103" s="177"/>
      <c r="E103" s="177"/>
      <c r="F103" s="177"/>
      <c r="G103" s="177"/>
      <c r="H103" s="177"/>
      <c r="I103" s="177"/>
      <c r="J103" s="177"/>
      <c r="K103" s="177"/>
      <c r="L103" s="177"/>
      <c r="M103" s="177"/>
      <c r="N103" s="177"/>
      <c r="O103" s="177"/>
      <c r="P103" s="177"/>
    </row>
    <row r="104" spans="1:17" x14ac:dyDescent="0.25">
      <c r="A104" s="177" t="s">
        <v>182</v>
      </c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</row>
    <row r="105" spans="1:17" x14ac:dyDescent="0.25">
      <c r="A105" s="177" t="s">
        <v>183</v>
      </c>
      <c r="B105" s="177"/>
      <c r="C105" s="177"/>
      <c r="D105" s="177"/>
      <c r="E105" s="177"/>
      <c r="F105" s="177"/>
      <c r="G105" s="177"/>
      <c r="H105" s="177"/>
      <c r="I105" s="177"/>
      <c r="J105" s="177"/>
      <c r="K105" s="177"/>
      <c r="L105" s="177"/>
      <c r="M105" s="177"/>
      <c r="N105" s="177"/>
      <c r="O105" s="177"/>
      <c r="P105" s="177"/>
    </row>
    <row r="107" spans="1:17" x14ac:dyDescent="0.25">
      <c r="A107" s="178" t="s">
        <v>0</v>
      </c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</row>
    <row r="108" spans="1:17" x14ac:dyDescent="0.25">
      <c r="A108" s="178" t="s">
        <v>190</v>
      </c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</row>
    <row r="109" spans="1:17" x14ac:dyDescent="0.25">
      <c r="A109" s="178" t="s">
        <v>189</v>
      </c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</row>
    <row r="110" spans="1:17" x14ac:dyDescent="0.25">
      <c r="A110" s="178" t="s">
        <v>3</v>
      </c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>
        <f>O101/O129</f>
        <v>3.6120023767082592</v>
      </c>
    </row>
    <row r="111" spans="1:17" x14ac:dyDescent="0.25">
      <c r="A111" s="178" t="s">
        <v>4</v>
      </c>
      <c r="B111" s="178" t="s">
        <v>168</v>
      </c>
      <c r="C111" s="178" t="s">
        <v>75</v>
      </c>
      <c r="D111" s="178" t="s">
        <v>77</v>
      </c>
      <c r="E111" s="178" t="s">
        <v>80</v>
      </c>
      <c r="F111" s="178" t="s">
        <v>82</v>
      </c>
      <c r="G111" s="178" t="s">
        <v>83</v>
      </c>
      <c r="H111" s="178" t="s">
        <v>85</v>
      </c>
      <c r="I111" s="178" t="s">
        <v>86</v>
      </c>
      <c r="J111" s="178" t="s">
        <v>87</v>
      </c>
      <c r="K111" s="178" t="s">
        <v>88</v>
      </c>
      <c r="L111" s="178" t="s">
        <v>90</v>
      </c>
      <c r="M111" s="178" t="s">
        <v>169</v>
      </c>
      <c r="N111" s="178" t="s">
        <v>170</v>
      </c>
      <c r="O111" s="178" t="s">
        <v>7</v>
      </c>
    </row>
    <row r="112" spans="1:17" x14ac:dyDescent="0.25">
      <c r="A112" s="178" t="s">
        <v>15</v>
      </c>
      <c r="B112" s="178">
        <v>26</v>
      </c>
      <c r="C112" s="178">
        <v>11</v>
      </c>
      <c r="D112" s="178">
        <v>9</v>
      </c>
      <c r="E112" s="178">
        <v>2</v>
      </c>
      <c r="F112" s="178">
        <v>7</v>
      </c>
      <c r="G112" s="178">
        <v>78</v>
      </c>
      <c r="H112" s="178">
        <v>176</v>
      </c>
      <c r="I112" s="178">
        <v>222</v>
      </c>
      <c r="J112" s="178">
        <v>198</v>
      </c>
      <c r="K112" s="178">
        <v>187</v>
      </c>
      <c r="L112" s="178">
        <v>213</v>
      </c>
      <c r="M112" s="178">
        <v>330</v>
      </c>
      <c r="N112" s="178" t="s">
        <v>25</v>
      </c>
      <c r="O112" s="178">
        <v>1459</v>
      </c>
      <c r="Q112" s="176"/>
    </row>
    <row r="113" spans="1:17" x14ac:dyDescent="0.25">
      <c r="A113" s="178" t="s">
        <v>9</v>
      </c>
      <c r="B113" s="178">
        <v>3</v>
      </c>
      <c r="C113" s="178">
        <v>13</v>
      </c>
      <c r="D113" s="178">
        <v>8</v>
      </c>
      <c r="E113" s="178">
        <v>21</v>
      </c>
      <c r="F113" s="178">
        <v>17</v>
      </c>
      <c r="G113" s="178">
        <v>59</v>
      </c>
      <c r="H113" s="178">
        <v>220</v>
      </c>
      <c r="I113" s="178">
        <v>669</v>
      </c>
      <c r="J113" s="178">
        <v>1423</v>
      </c>
      <c r="K113" s="178">
        <v>1849</v>
      </c>
      <c r="L113" s="178">
        <v>1950</v>
      </c>
      <c r="M113" s="178">
        <v>1702</v>
      </c>
      <c r="N113" s="178" t="s">
        <v>25</v>
      </c>
      <c r="O113" s="178">
        <v>7934</v>
      </c>
      <c r="Q113" s="176"/>
    </row>
    <row r="114" spans="1:17" x14ac:dyDescent="0.25">
      <c r="A114" s="178" t="s">
        <v>22</v>
      </c>
      <c r="B114" s="178">
        <v>2</v>
      </c>
      <c r="C114" s="178">
        <v>6</v>
      </c>
      <c r="D114" s="178">
        <v>2</v>
      </c>
      <c r="E114" s="178">
        <v>1</v>
      </c>
      <c r="F114" s="178">
        <v>2</v>
      </c>
      <c r="G114" s="178">
        <v>8</v>
      </c>
      <c r="H114" s="178">
        <v>8</v>
      </c>
      <c r="I114" s="178">
        <v>8</v>
      </c>
      <c r="J114" s="178">
        <v>15</v>
      </c>
      <c r="K114" s="178">
        <v>22</v>
      </c>
      <c r="L114" s="178">
        <v>39</v>
      </c>
      <c r="M114" s="178">
        <v>76</v>
      </c>
      <c r="N114" s="178" t="s">
        <v>25</v>
      </c>
      <c r="O114" s="178">
        <v>189</v>
      </c>
      <c r="Q114" s="176"/>
    </row>
    <row r="115" spans="1:17" x14ac:dyDescent="0.25">
      <c r="A115" s="178" t="s">
        <v>13</v>
      </c>
      <c r="B115" s="178">
        <v>4</v>
      </c>
      <c r="C115" s="178">
        <v>2</v>
      </c>
      <c r="D115" s="178">
        <v>1</v>
      </c>
      <c r="E115" s="178">
        <v>1</v>
      </c>
      <c r="F115" s="178">
        <v>4</v>
      </c>
      <c r="G115" s="178">
        <v>18</v>
      </c>
      <c r="H115" s="178">
        <v>37</v>
      </c>
      <c r="I115" s="178">
        <v>82</v>
      </c>
      <c r="J115" s="178">
        <v>234</v>
      </c>
      <c r="K115" s="178">
        <v>469</v>
      </c>
      <c r="L115" s="178">
        <v>656</v>
      </c>
      <c r="M115" s="178">
        <v>1065</v>
      </c>
      <c r="N115" s="178" t="s">
        <v>25</v>
      </c>
      <c r="O115" s="178">
        <v>2573</v>
      </c>
      <c r="Q115" s="176"/>
    </row>
    <row r="116" spans="1:17" x14ac:dyDescent="0.25">
      <c r="A116" s="178" t="s">
        <v>20</v>
      </c>
      <c r="B116" s="178" t="s">
        <v>25</v>
      </c>
      <c r="C116" s="178" t="s">
        <v>25</v>
      </c>
      <c r="D116" s="178" t="s">
        <v>25</v>
      </c>
      <c r="E116" s="178">
        <v>1</v>
      </c>
      <c r="F116" s="178" t="s">
        <v>25</v>
      </c>
      <c r="G116" s="178">
        <v>5</v>
      </c>
      <c r="H116" s="178">
        <v>7</v>
      </c>
      <c r="I116" s="178">
        <v>23</v>
      </c>
      <c r="J116" s="178">
        <v>36</v>
      </c>
      <c r="K116" s="178">
        <v>24</v>
      </c>
      <c r="L116" s="178">
        <v>22</v>
      </c>
      <c r="M116" s="178">
        <v>57</v>
      </c>
      <c r="N116" s="178" t="s">
        <v>25</v>
      </c>
      <c r="O116" s="178">
        <v>175</v>
      </c>
      <c r="Q116" s="176"/>
    </row>
    <row r="117" spans="1:17" x14ac:dyDescent="0.25">
      <c r="A117" s="178" t="s">
        <v>17</v>
      </c>
      <c r="B117" s="178">
        <v>4</v>
      </c>
      <c r="C117" s="178">
        <v>11</v>
      </c>
      <c r="D117" s="178">
        <v>10</v>
      </c>
      <c r="E117" s="178">
        <v>15</v>
      </c>
      <c r="F117" s="178">
        <v>14</v>
      </c>
      <c r="G117" s="178">
        <v>24</v>
      </c>
      <c r="H117" s="178">
        <v>23</v>
      </c>
      <c r="I117" s="178">
        <v>33</v>
      </c>
      <c r="J117" s="178">
        <v>50</v>
      </c>
      <c r="K117" s="178">
        <v>105</v>
      </c>
      <c r="L117" s="178">
        <v>281</v>
      </c>
      <c r="M117" s="178">
        <v>1040</v>
      </c>
      <c r="N117" s="178" t="s">
        <v>25</v>
      </c>
      <c r="O117" s="178">
        <v>1610</v>
      </c>
      <c r="Q117" s="176"/>
    </row>
    <row r="118" spans="1:17" x14ac:dyDescent="0.25">
      <c r="A118" s="178" t="s">
        <v>26</v>
      </c>
      <c r="B118" s="178" t="s">
        <v>25</v>
      </c>
      <c r="C118" s="178" t="s">
        <v>25</v>
      </c>
      <c r="D118" s="178" t="s">
        <v>25</v>
      </c>
      <c r="E118" s="178" t="s">
        <v>25</v>
      </c>
      <c r="F118" s="178" t="s">
        <v>25</v>
      </c>
      <c r="G118" s="178" t="s">
        <v>25</v>
      </c>
      <c r="H118" s="178" t="s">
        <v>25</v>
      </c>
      <c r="I118" s="178" t="s">
        <v>25</v>
      </c>
      <c r="J118" s="178">
        <v>1</v>
      </c>
      <c r="K118" s="178" t="s">
        <v>25</v>
      </c>
      <c r="L118" s="178">
        <v>1</v>
      </c>
      <c r="M118" s="178">
        <v>1</v>
      </c>
      <c r="N118" s="178" t="s">
        <v>25</v>
      </c>
      <c r="O118" s="178">
        <v>3</v>
      </c>
      <c r="Q118" s="176"/>
    </row>
    <row r="119" spans="1:17" x14ac:dyDescent="0.25">
      <c r="A119" s="178" t="s">
        <v>8</v>
      </c>
      <c r="B119" s="178">
        <v>4</v>
      </c>
      <c r="C119" s="178">
        <v>4</v>
      </c>
      <c r="D119" s="178">
        <v>1</v>
      </c>
      <c r="E119" s="178">
        <v>4</v>
      </c>
      <c r="F119" s="178">
        <v>10</v>
      </c>
      <c r="G119" s="178">
        <v>29</v>
      </c>
      <c r="H119" s="178">
        <v>111</v>
      </c>
      <c r="I119" s="178">
        <v>386</v>
      </c>
      <c r="J119" s="178">
        <v>922</v>
      </c>
      <c r="K119" s="178">
        <v>1654</v>
      </c>
      <c r="L119" s="178">
        <v>2991</v>
      </c>
      <c r="M119" s="178">
        <v>5819</v>
      </c>
      <c r="N119" s="178">
        <v>1</v>
      </c>
      <c r="O119" s="178">
        <v>11936</v>
      </c>
      <c r="Q119" s="176"/>
    </row>
    <row r="120" spans="1:17" x14ac:dyDescent="0.25">
      <c r="A120" s="178" t="s">
        <v>10</v>
      </c>
      <c r="B120" s="178">
        <v>29</v>
      </c>
      <c r="C120" s="178">
        <v>8</v>
      </c>
      <c r="D120" s="178">
        <v>4</v>
      </c>
      <c r="E120" s="178">
        <v>5</v>
      </c>
      <c r="F120" s="178">
        <v>6</v>
      </c>
      <c r="G120" s="178">
        <v>36</v>
      </c>
      <c r="H120" s="178">
        <v>47</v>
      </c>
      <c r="I120" s="178">
        <v>134</v>
      </c>
      <c r="J120" s="178">
        <v>341</v>
      </c>
      <c r="K120" s="178">
        <v>735</v>
      </c>
      <c r="L120" s="178">
        <v>1194</v>
      </c>
      <c r="M120" s="178">
        <v>2666</v>
      </c>
      <c r="N120" s="178" t="s">
        <v>25</v>
      </c>
      <c r="O120" s="178">
        <v>5205</v>
      </c>
      <c r="Q120" s="176"/>
    </row>
    <row r="121" spans="1:17" x14ac:dyDescent="0.25">
      <c r="A121" s="178" t="s">
        <v>12</v>
      </c>
      <c r="B121" s="178">
        <v>1</v>
      </c>
      <c r="C121" s="178">
        <v>3</v>
      </c>
      <c r="D121" s="178" t="s">
        <v>25</v>
      </c>
      <c r="E121" s="178">
        <v>2</v>
      </c>
      <c r="F121" s="178">
        <v>3</v>
      </c>
      <c r="G121" s="178">
        <v>16</v>
      </c>
      <c r="H121" s="178">
        <v>24</v>
      </c>
      <c r="I121" s="178">
        <v>97</v>
      </c>
      <c r="J121" s="178">
        <v>145</v>
      </c>
      <c r="K121" s="178">
        <v>265</v>
      </c>
      <c r="L121" s="178">
        <v>401</v>
      </c>
      <c r="M121" s="178">
        <v>598</v>
      </c>
      <c r="N121" s="178" t="s">
        <v>25</v>
      </c>
      <c r="O121" s="178">
        <v>1555</v>
      </c>
      <c r="Q121" s="176"/>
    </row>
    <row r="122" spans="1:17" x14ac:dyDescent="0.25">
      <c r="A122" s="178" t="s">
        <v>23</v>
      </c>
      <c r="B122" s="178" t="s">
        <v>25</v>
      </c>
      <c r="C122" s="178" t="s">
        <v>25</v>
      </c>
      <c r="D122" s="178" t="s">
        <v>25</v>
      </c>
      <c r="E122" s="178" t="s">
        <v>25</v>
      </c>
      <c r="F122" s="178" t="s">
        <v>25</v>
      </c>
      <c r="G122" s="178" t="s">
        <v>25</v>
      </c>
      <c r="H122" s="178">
        <v>1</v>
      </c>
      <c r="I122" s="178">
        <v>4</v>
      </c>
      <c r="J122" s="178">
        <v>9</v>
      </c>
      <c r="K122" s="178">
        <v>18</v>
      </c>
      <c r="L122" s="178">
        <v>23</v>
      </c>
      <c r="M122" s="178">
        <v>40</v>
      </c>
      <c r="N122" s="178" t="s">
        <v>25</v>
      </c>
      <c r="O122" s="178">
        <v>95</v>
      </c>
      <c r="Q122" s="176"/>
    </row>
    <row r="123" spans="1:17" x14ac:dyDescent="0.25">
      <c r="A123" s="178" t="s">
        <v>21</v>
      </c>
      <c r="B123" s="178" t="s">
        <v>25</v>
      </c>
      <c r="C123" s="178" t="s">
        <v>25</v>
      </c>
      <c r="D123" s="178" t="s">
        <v>25</v>
      </c>
      <c r="E123" s="178">
        <v>1</v>
      </c>
      <c r="F123" s="178">
        <v>1</v>
      </c>
      <c r="G123" s="178">
        <v>10</v>
      </c>
      <c r="H123" s="178">
        <v>12</v>
      </c>
      <c r="I123" s="178">
        <v>14</v>
      </c>
      <c r="J123" s="178">
        <v>34</v>
      </c>
      <c r="K123" s="178">
        <v>45</v>
      </c>
      <c r="L123" s="178">
        <v>46</v>
      </c>
      <c r="M123" s="178">
        <v>64</v>
      </c>
      <c r="N123" s="178" t="s">
        <v>25</v>
      </c>
      <c r="O123" s="178">
        <v>227</v>
      </c>
      <c r="P123">
        <f>O101/O129</f>
        <v>3.6120023767082592</v>
      </c>
      <c r="Q123" s="176"/>
    </row>
    <row r="124" spans="1:17" x14ac:dyDescent="0.25">
      <c r="A124" s="178" t="s">
        <v>18</v>
      </c>
      <c r="B124" s="178">
        <v>2</v>
      </c>
      <c r="C124" s="178" t="s">
        <v>25</v>
      </c>
      <c r="D124" s="178" t="s">
        <v>25</v>
      </c>
      <c r="E124" s="178" t="s">
        <v>25</v>
      </c>
      <c r="F124" s="178">
        <v>3</v>
      </c>
      <c r="G124" s="178">
        <v>8</v>
      </c>
      <c r="H124" s="178">
        <v>21</v>
      </c>
      <c r="I124" s="178">
        <v>16</v>
      </c>
      <c r="J124" s="178">
        <v>64</v>
      </c>
      <c r="K124" s="178">
        <v>93</v>
      </c>
      <c r="L124" s="178">
        <v>192</v>
      </c>
      <c r="M124" s="178">
        <v>551</v>
      </c>
      <c r="N124" s="178" t="s">
        <v>25</v>
      </c>
      <c r="O124" s="178">
        <v>950</v>
      </c>
      <c r="Q124" s="176"/>
    </row>
    <row r="125" spans="1:17" x14ac:dyDescent="0.25">
      <c r="A125" s="178" t="s">
        <v>24</v>
      </c>
      <c r="B125" s="178" t="s">
        <v>25</v>
      </c>
      <c r="C125" s="178" t="s">
        <v>25</v>
      </c>
      <c r="D125" s="178" t="s">
        <v>25</v>
      </c>
      <c r="E125" s="178">
        <v>1</v>
      </c>
      <c r="F125" s="178">
        <v>2</v>
      </c>
      <c r="G125" s="178">
        <v>26</v>
      </c>
      <c r="H125" s="178">
        <v>36</v>
      </c>
      <c r="I125" s="178">
        <v>6</v>
      </c>
      <c r="J125" s="178" t="s">
        <v>25</v>
      </c>
      <c r="K125" s="178" t="s">
        <v>25</v>
      </c>
      <c r="L125" s="178" t="s">
        <v>25</v>
      </c>
      <c r="M125" s="178" t="s">
        <v>25</v>
      </c>
      <c r="N125" s="178" t="s">
        <v>25</v>
      </c>
      <c r="O125" s="178">
        <v>71</v>
      </c>
      <c r="Q125" s="176"/>
    </row>
    <row r="126" spans="1:17" x14ac:dyDescent="0.25">
      <c r="A126" s="178" t="s">
        <v>16</v>
      </c>
      <c r="B126" s="178">
        <v>351</v>
      </c>
      <c r="C126" s="178" t="s">
        <v>25</v>
      </c>
      <c r="D126" s="178">
        <v>3</v>
      </c>
      <c r="E126" s="178">
        <v>1</v>
      </c>
      <c r="F126" s="178" t="s">
        <v>25</v>
      </c>
      <c r="G126" s="178" t="s">
        <v>25</v>
      </c>
      <c r="H126" s="178" t="s">
        <v>25</v>
      </c>
      <c r="I126" s="178" t="s">
        <v>25</v>
      </c>
      <c r="J126" s="178" t="s">
        <v>25</v>
      </c>
      <c r="K126" s="178" t="s">
        <v>25</v>
      </c>
      <c r="L126" s="178" t="s">
        <v>25</v>
      </c>
      <c r="M126" s="178" t="s">
        <v>25</v>
      </c>
      <c r="N126" s="178" t="s">
        <v>25</v>
      </c>
      <c r="O126" s="178">
        <v>355</v>
      </c>
      <c r="Q126" s="176"/>
    </row>
    <row r="127" spans="1:17" x14ac:dyDescent="0.25">
      <c r="A127" s="178" t="s">
        <v>19</v>
      </c>
      <c r="B127" s="178">
        <v>174</v>
      </c>
      <c r="C127" s="178">
        <v>18</v>
      </c>
      <c r="D127" s="178">
        <v>2</v>
      </c>
      <c r="E127" s="178">
        <v>7</v>
      </c>
      <c r="F127" s="178">
        <v>6</v>
      </c>
      <c r="G127" s="178">
        <v>7</v>
      </c>
      <c r="H127" s="178">
        <v>5</v>
      </c>
      <c r="I127" s="178">
        <v>12</v>
      </c>
      <c r="J127" s="178">
        <v>15</v>
      </c>
      <c r="K127" s="178">
        <v>7</v>
      </c>
      <c r="L127" s="178">
        <v>5</v>
      </c>
      <c r="M127" s="178">
        <v>5</v>
      </c>
      <c r="N127" s="178" t="s">
        <v>25</v>
      </c>
      <c r="O127" s="178">
        <v>263</v>
      </c>
      <c r="Q127" s="176"/>
    </row>
    <row r="128" spans="1:17" x14ac:dyDescent="0.25">
      <c r="A128" s="178" t="s">
        <v>14</v>
      </c>
      <c r="B128" s="178">
        <v>22</v>
      </c>
      <c r="C128" s="178">
        <v>6</v>
      </c>
      <c r="D128" s="178">
        <v>1</v>
      </c>
      <c r="E128" s="178">
        <v>6</v>
      </c>
      <c r="F128" s="178">
        <v>2</v>
      </c>
      <c r="G128" s="178">
        <v>12</v>
      </c>
      <c r="H128" s="178">
        <v>42</v>
      </c>
      <c r="I128" s="178">
        <v>87</v>
      </c>
      <c r="J128" s="178">
        <v>132</v>
      </c>
      <c r="K128" s="178">
        <v>249</v>
      </c>
      <c r="L128" s="178">
        <v>353</v>
      </c>
      <c r="M128" s="178">
        <v>841</v>
      </c>
      <c r="N128" s="178">
        <v>3</v>
      </c>
      <c r="O128" s="178">
        <v>1756</v>
      </c>
      <c r="Q128" s="176"/>
    </row>
    <row r="129" spans="1:17" x14ac:dyDescent="0.25">
      <c r="A129" s="178" t="s">
        <v>11</v>
      </c>
      <c r="B129" s="178">
        <v>31</v>
      </c>
      <c r="C129" s="178">
        <v>24</v>
      </c>
      <c r="D129" s="178">
        <v>13</v>
      </c>
      <c r="E129" s="178">
        <v>30</v>
      </c>
      <c r="F129" s="178">
        <v>125</v>
      </c>
      <c r="G129" s="178">
        <v>249</v>
      </c>
      <c r="H129" s="178">
        <v>168</v>
      </c>
      <c r="I129" s="178">
        <v>159</v>
      </c>
      <c r="J129" s="178">
        <v>152</v>
      </c>
      <c r="K129" s="178">
        <v>139</v>
      </c>
      <c r="L129" s="178">
        <v>190</v>
      </c>
      <c r="M129" s="178">
        <v>398</v>
      </c>
      <c r="N129" s="178">
        <v>5</v>
      </c>
      <c r="O129" s="178">
        <v>1683</v>
      </c>
      <c r="P129">
        <f>O101/(O101+O129)</f>
        <v>0.78317443957742849</v>
      </c>
      <c r="Q129" s="176"/>
    </row>
    <row r="130" spans="1:17" x14ac:dyDescent="0.25">
      <c r="A130" s="178" t="s">
        <v>7</v>
      </c>
      <c r="B130" s="178">
        <v>653</v>
      </c>
      <c r="C130" s="178">
        <v>106</v>
      </c>
      <c r="D130" s="178">
        <v>54</v>
      </c>
      <c r="E130" s="178">
        <v>98</v>
      </c>
      <c r="F130" s="178">
        <v>202</v>
      </c>
      <c r="G130" s="178">
        <v>585</v>
      </c>
      <c r="H130" s="178">
        <v>938</v>
      </c>
      <c r="I130" s="178">
        <v>1952</v>
      </c>
      <c r="J130" s="178">
        <v>3771</v>
      </c>
      <c r="K130" s="178">
        <v>5861</v>
      </c>
      <c r="L130" s="178">
        <v>8557</v>
      </c>
      <c r="M130" s="178">
        <v>15253</v>
      </c>
      <c r="N130" s="178">
        <v>9</v>
      </c>
      <c r="O130" s="178">
        <v>38039</v>
      </c>
      <c r="Q130" s="176"/>
    </row>
    <row r="131" spans="1:17" x14ac:dyDescent="0.25">
      <c r="A131" s="178" t="s">
        <v>28</v>
      </c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</row>
    <row r="132" spans="1:17" x14ac:dyDescent="0.25">
      <c r="A132" s="178" t="s">
        <v>182</v>
      </c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</row>
    <row r="133" spans="1:17" x14ac:dyDescent="0.25">
      <c r="A133" s="178" t="s">
        <v>183</v>
      </c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</row>
    <row r="134" spans="1:17" x14ac:dyDescent="0.25">
      <c r="A134" s="178" t="s">
        <v>29</v>
      </c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</row>
    <row r="137" spans="1:17" s="179" customFormat="1" x14ac:dyDescent="0.25">
      <c r="A137" s="95" t="s">
        <v>191</v>
      </c>
      <c r="B137" s="95">
        <f>B130+B102</f>
        <v>1483</v>
      </c>
      <c r="C137" s="95">
        <f t="shared" ref="C137:M137" si="8">C130+C102</f>
        <v>243</v>
      </c>
      <c r="D137" s="95">
        <f t="shared" si="8"/>
        <v>143</v>
      </c>
      <c r="E137" s="95">
        <f t="shared" si="8"/>
        <v>216</v>
      </c>
      <c r="F137" s="95">
        <f t="shared" si="8"/>
        <v>879</v>
      </c>
      <c r="G137" s="95">
        <f t="shared" si="8"/>
        <v>2560</v>
      </c>
      <c r="H137" s="95">
        <f t="shared" si="8"/>
        <v>3121</v>
      </c>
      <c r="I137" s="95">
        <f t="shared" si="8"/>
        <v>5373</v>
      </c>
      <c r="J137" s="95">
        <f t="shared" si="8"/>
        <v>10466</v>
      </c>
      <c r="K137" s="95">
        <f t="shared" si="8"/>
        <v>14876</v>
      </c>
      <c r="L137" s="95">
        <f t="shared" si="8"/>
        <v>18677</v>
      </c>
      <c r="M137" s="95">
        <f t="shared" si="8"/>
        <v>24888</v>
      </c>
      <c r="O137" s="95">
        <f>SUM(B137:M137)</f>
        <v>82925</v>
      </c>
    </row>
    <row r="138" spans="1:17" s="179" customFormat="1" x14ac:dyDescent="0.25">
      <c r="A138" s="95"/>
      <c r="B138" s="175">
        <f>B137/$O137*100</f>
        <v>1.7883629785951161</v>
      </c>
      <c r="C138" s="175">
        <f t="shared" ref="C138:M138" si="9">C137/$O137*100</f>
        <v>0.29303587579137774</v>
      </c>
      <c r="D138" s="175">
        <f t="shared" si="9"/>
        <v>0.17244498040397949</v>
      </c>
      <c r="E138" s="175">
        <f t="shared" si="9"/>
        <v>0.26047633403678022</v>
      </c>
      <c r="F138" s="175">
        <f t="shared" si="9"/>
        <v>1.0599939704552306</v>
      </c>
      <c r="G138" s="175">
        <f t="shared" si="9"/>
        <v>3.0871269219173954</v>
      </c>
      <c r="H138" s="175">
        <f t="shared" si="9"/>
        <v>3.7636418450406994</v>
      </c>
      <c r="I138" s="175">
        <f t="shared" si="9"/>
        <v>6.4793488091649092</v>
      </c>
      <c r="J138" s="175">
        <f t="shared" si="9"/>
        <v>12.6210431112451</v>
      </c>
      <c r="K138" s="175">
        <f t="shared" si="9"/>
        <v>17.939101597829364</v>
      </c>
      <c r="L138" s="175">
        <f t="shared" si="9"/>
        <v>22.522761531504372</v>
      </c>
      <c r="M138" s="175">
        <f t="shared" si="9"/>
        <v>30.012662044015677</v>
      </c>
      <c r="O138" s="95">
        <f>SUM(B138:M138)</f>
        <v>100</v>
      </c>
    </row>
    <row r="139" spans="1:17" s="179" customFormat="1" x14ac:dyDescent="0.25"/>
    <row r="141" spans="1:17" x14ac:dyDescent="0.25">
      <c r="A141" s="180" t="s">
        <v>192</v>
      </c>
      <c r="B141" s="180" t="s">
        <v>168</v>
      </c>
      <c r="C141" s="180" t="s">
        <v>75</v>
      </c>
      <c r="D141" s="180" t="s">
        <v>77</v>
      </c>
      <c r="E141" s="180" t="s">
        <v>80</v>
      </c>
      <c r="F141" s="180" t="s">
        <v>82</v>
      </c>
      <c r="G141" s="180" t="s">
        <v>83</v>
      </c>
      <c r="H141" s="180" t="s">
        <v>85</v>
      </c>
      <c r="I141" s="180" t="s">
        <v>86</v>
      </c>
      <c r="J141" s="180" t="s">
        <v>87</v>
      </c>
      <c r="K141" s="180" t="s">
        <v>88</v>
      </c>
      <c r="L141" s="180" t="s">
        <v>90</v>
      </c>
      <c r="M141" s="180" t="s">
        <v>169</v>
      </c>
      <c r="N141" s="180"/>
      <c r="O141" s="180" t="s">
        <v>7</v>
      </c>
    </row>
    <row r="142" spans="1:17" x14ac:dyDescent="0.25">
      <c r="A142" s="180" t="s">
        <v>193</v>
      </c>
      <c r="B142" s="181">
        <v>5.6626506024096388</v>
      </c>
      <c r="C142" s="181">
        <v>24.817518248175183</v>
      </c>
      <c r="D142" s="181">
        <v>33.707865168539328</v>
      </c>
      <c r="E142" s="181">
        <v>43.220338983050851</v>
      </c>
      <c r="F142" s="181">
        <v>77.252584933530272</v>
      </c>
      <c r="G142" s="181">
        <v>76.253164556962034</v>
      </c>
      <c r="H142" s="181">
        <v>52.1759047182776</v>
      </c>
      <c r="I142" s="181">
        <v>26.366559485530544</v>
      </c>
      <c r="J142" s="181">
        <v>11.381628080657206</v>
      </c>
      <c r="K142" s="181">
        <v>5.3799223516361616</v>
      </c>
      <c r="L142" s="181">
        <v>3.1620553359683794</v>
      </c>
      <c r="M142" s="181">
        <v>2.5739491437467565</v>
      </c>
      <c r="N142" s="181"/>
      <c r="O142" s="181">
        <v>13.521508963921884</v>
      </c>
    </row>
    <row r="143" spans="1:17" x14ac:dyDescent="0.25">
      <c r="A143" s="180" t="s">
        <v>194</v>
      </c>
      <c r="B143" s="181">
        <v>4.7473200612557429</v>
      </c>
      <c r="C143" s="181">
        <v>22.641509433962266</v>
      </c>
      <c r="D143" s="181">
        <v>24.074074074074073</v>
      </c>
      <c r="E143" s="181">
        <v>30.612244897959183</v>
      </c>
      <c r="F143" s="181">
        <v>61.881188118811878</v>
      </c>
      <c r="G143" s="181">
        <v>42.564102564102562</v>
      </c>
      <c r="H143" s="181">
        <v>17.910447761194028</v>
      </c>
      <c r="I143" s="181">
        <v>8.1454918032786878</v>
      </c>
      <c r="J143" s="181">
        <v>4.0307610713338642</v>
      </c>
      <c r="K143" s="181">
        <v>2.3716089404538474</v>
      </c>
      <c r="L143" s="181">
        <v>2.2204043473179853</v>
      </c>
      <c r="M143" s="181">
        <v>2.6093227561791124</v>
      </c>
      <c r="N143" s="181"/>
      <c r="O143" s="181">
        <v>4.4244065301401196</v>
      </c>
    </row>
    <row r="144" spans="1:17" x14ac:dyDescent="0.25">
      <c r="A144" s="180" t="s">
        <v>7</v>
      </c>
      <c r="B144" s="181">
        <v>5.2596089008766018</v>
      </c>
      <c r="C144" s="181">
        <v>23.868312757201647</v>
      </c>
      <c r="D144" s="181">
        <v>30.069930069930066</v>
      </c>
      <c r="E144" s="181">
        <v>37.5</v>
      </c>
      <c r="F144" s="181">
        <v>73.720136518771326</v>
      </c>
      <c r="G144" s="181">
        <v>68.5546875</v>
      </c>
      <c r="H144" s="181">
        <v>41.877603332265302</v>
      </c>
      <c r="I144" s="181">
        <v>19.746882560952912</v>
      </c>
      <c r="J144" s="181">
        <v>8.7330403210395566</v>
      </c>
      <c r="K144" s="181">
        <v>4.1946759881688624</v>
      </c>
      <c r="L144" s="181">
        <v>2.7306312576966323</v>
      </c>
      <c r="M144" s="181">
        <v>2.5956284153005464</v>
      </c>
      <c r="N144" s="181"/>
      <c r="O144" s="181">
        <v>9.3521452582623468</v>
      </c>
    </row>
    <row r="146" spans="1:15" x14ac:dyDescent="0.25">
      <c r="A146" s="182" t="s">
        <v>195</v>
      </c>
      <c r="B146" s="182" t="s">
        <v>168</v>
      </c>
      <c r="C146" s="182" t="s">
        <v>75</v>
      </c>
      <c r="D146" s="182" t="s">
        <v>77</v>
      </c>
      <c r="E146" s="182" t="s">
        <v>80</v>
      </c>
      <c r="F146" s="182" t="s">
        <v>82</v>
      </c>
      <c r="G146" s="182" t="s">
        <v>83</v>
      </c>
      <c r="H146" s="182" t="s">
        <v>85</v>
      </c>
      <c r="I146" s="182" t="s">
        <v>86</v>
      </c>
      <c r="J146" s="182" t="s">
        <v>87</v>
      </c>
      <c r="K146" s="182" t="s">
        <v>88</v>
      </c>
      <c r="L146" s="182" t="s">
        <v>90</v>
      </c>
      <c r="M146" s="182" t="s">
        <v>169</v>
      </c>
      <c r="N146" s="182"/>
      <c r="O146" s="182" t="s">
        <v>7</v>
      </c>
    </row>
    <row r="147" spans="1:15" x14ac:dyDescent="0.25">
      <c r="A147" s="182" t="s">
        <v>193</v>
      </c>
      <c r="B147" s="183">
        <v>0.77724491483380187</v>
      </c>
      <c r="C147" s="183">
        <v>0.56226227881594182</v>
      </c>
      <c r="D147" s="183">
        <v>0.49611377542583102</v>
      </c>
      <c r="E147" s="183">
        <v>0.84339341822391267</v>
      </c>
      <c r="F147" s="183">
        <v>8.6489168182569873</v>
      </c>
      <c r="G147" s="183">
        <v>24.904911526376715</v>
      </c>
      <c r="H147" s="183">
        <v>18.83578634033405</v>
      </c>
      <c r="I147" s="183">
        <v>14.916487514469983</v>
      </c>
      <c r="J147" s="183">
        <v>12.601289895816107</v>
      </c>
      <c r="K147" s="183">
        <v>8.0205060360509339</v>
      </c>
      <c r="L147" s="183">
        <v>5.2918802712088642</v>
      </c>
      <c r="M147" s="183">
        <v>4.1012072101868702</v>
      </c>
      <c r="N147" s="183"/>
      <c r="O147" s="183">
        <v>100</v>
      </c>
    </row>
    <row r="148" spans="1:15" x14ac:dyDescent="0.25">
      <c r="A148" s="182" t="s">
        <v>194</v>
      </c>
      <c r="B148" s="183">
        <v>1.8474374255065553</v>
      </c>
      <c r="C148" s="183">
        <v>1.4302741358760429</v>
      </c>
      <c r="D148" s="183">
        <v>0.77473182359952319</v>
      </c>
      <c r="E148" s="183">
        <v>1.7878426698450536</v>
      </c>
      <c r="F148" s="183">
        <v>7.4493444576877232</v>
      </c>
      <c r="G148" s="183">
        <v>14.839094159713945</v>
      </c>
      <c r="H148" s="183">
        <v>10.011918951132301</v>
      </c>
      <c r="I148" s="183">
        <v>9.4755661501787838</v>
      </c>
      <c r="J148" s="183">
        <v>9.0584028605482718</v>
      </c>
      <c r="K148" s="183">
        <v>8.2836710369487498</v>
      </c>
      <c r="L148" s="183">
        <v>11.323003575685339</v>
      </c>
      <c r="M148" s="183">
        <v>23.718712753277714</v>
      </c>
      <c r="N148" s="183"/>
      <c r="O148" s="183">
        <v>100</v>
      </c>
    </row>
    <row r="149" spans="1:15" x14ac:dyDescent="0.25">
      <c r="A149" s="182" t="s">
        <v>7</v>
      </c>
      <c r="B149" s="183">
        <v>1.7883629785951161</v>
      </c>
      <c r="C149" s="183">
        <v>0.29303587579137774</v>
      </c>
      <c r="D149" s="183">
        <v>0.17244498040397949</v>
      </c>
      <c r="E149" s="183">
        <v>0.26047633403678022</v>
      </c>
      <c r="F149" s="183">
        <v>1.0599939704552306</v>
      </c>
      <c r="G149" s="183">
        <v>3.0871269219173954</v>
      </c>
      <c r="H149" s="183">
        <v>3.7636418450406994</v>
      </c>
      <c r="I149" s="183">
        <v>6.4793488091649092</v>
      </c>
      <c r="J149" s="183">
        <v>12.6210431112451</v>
      </c>
      <c r="K149" s="183">
        <v>17.939101597829364</v>
      </c>
      <c r="L149" s="183">
        <v>22.522761531504372</v>
      </c>
      <c r="M149" s="183">
        <v>30.012662044015677</v>
      </c>
      <c r="N149" s="182"/>
      <c r="O149" s="183">
        <v>100</v>
      </c>
    </row>
    <row r="180" spans="1:3" x14ac:dyDescent="0.25">
      <c r="A180">
        <v>2013</v>
      </c>
    </row>
    <row r="181" spans="1:3" x14ac:dyDescent="0.25">
      <c r="A181" t="s">
        <v>7</v>
      </c>
      <c r="B181" t="s">
        <v>196</v>
      </c>
      <c r="C181" t="s">
        <v>197</v>
      </c>
    </row>
    <row r="182" spans="1:3" x14ac:dyDescent="0.25">
      <c r="A182">
        <v>0</v>
      </c>
      <c r="B182">
        <v>0</v>
      </c>
      <c r="C182">
        <v>0</v>
      </c>
    </row>
    <row r="183" spans="1:3" x14ac:dyDescent="0.25">
      <c r="A183" s="184">
        <v>11164043</v>
      </c>
      <c r="B183" s="184">
        <v>5435425</v>
      </c>
      <c r="C183" s="184">
        <v>5728618</v>
      </c>
    </row>
    <row r="185" spans="1:3" x14ac:dyDescent="0.25">
      <c r="B185" s="185">
        <f>O101/B183*100000</f>
        <v>111.84038046702879</v>
      </c>
      <c r="C185" s="185">
        <f>O129/C183*100000</f>
        <v>29.378813528847619</v>
      </c>
    </row>
    <row r="198" spans="1:16" x14ac:dyDescent="0.25">
      <c r="A198" t="s">
        <v>185</v>
      </c>
    </row>
    <row r="199" spans="1:16" x14ac:dyDescent="0.25">
      <c r="A199" t="s">
        <v>3</v>
      </c>
    </row>
    <row r="200" spans="1:16" x14ac:dyDescent="0.25">
      <c r="A200" t="s">
        <v>167</v>
      </c>
      <c r="C200" t="s">
        <v>75</v>
      </c>
      <c r="D200" t="s">
        <v>198</v>
      </c>
      <c r="E200" t="s">
        <v>80</v>
      </c>
      <c r="F200" t="s">
        <v>82</v>
      </c>
      <c r="G200" t="s">
        <v>83</v>
      </c>
      <c r="H200" t="s">
        <v>85</v>
      </c>
      <c r="I200" t="s">
        <v>86</v>
      </c>
      <c r="J200" t="s">
        <v>87</v>
      </c>
      <c r="K200" t="s">
        <v>88</v>
      </c>
      <c r="L200" t="s">
        <v>90</v>
      </c>
      <c r="M200" t="s">
        <v>169</v>
      </c>
      <c r="N200" t="s">
        <v>170</v>
      </c>
      <c r="O200" t="s">
        <v>7</v>
      </c>
    </row>
    <row r="201" spans="1:16" x14ac:dyDescent="0.25">
      <c r="A201" t="s">
        <v>171</v>
      </c>
      <c r="B201">
        <v>47</v>
      </c>
      <c r="C201">
        <v>34</v>
      </c>
      <c r="D201">
        <f>SUM(B28:D28)</f>
        <v>111</v>
      </c>
      <c r="E201">
        <v>51</v>
      </c>
      <c r="F201">
        <v>523</v>
      </c>
      <c r="G201">
        <v>1506</v>
      </c>
      <c r="H201">
        <v>1139</v>
      </c>
      <c r="I201">
        <v>902</v>
      </c>
      <c r="J201">
        <v>762</v>
      </c>
      <c r="K201">
        <v>485</v>
      </c>
      <c r="L201">
        <v>320</v>
      </c>
      <c r="M201">
        <v>248</v>
      </c>
      <c r="N201">
        <v>32</v>
      </c>
      <c r="O201">
        <v>6079</v>
      </c>
      <c r="P201">
        <f t="shared" ref="P201:P206" si="10">SUM(D201:N201)</f>
        <v>6079</v>
      </c>
    </row>
    <row r="202" spans="1:16" x14ac:dyDescent="0.25">
      <c r="A202" t="s">
        <v>199</v>
      </c>
      <c r="B202">
        <v>2</v>
      </c>
      <c r="C202">
        <v>9</v>
      </c>
      <c r="D202">
        <f>SUM(B29:D29)</f>
        <v>25</v>
      </c>
      <c r="E202">
        <v>19</v>
      </c>
      <c r="F202">
        <v>115</v>
      </c>
      <c r="G202">
        <v>415</v>
      </c>
      <c r="H202">
        <v>277</v>
      </c>
      <c r="I202">
        <v>275</v>
      </c>
      <c r="J202">
        <v>240</v>
      </c>
      <c r="K202">
        <v>163</v>
      </c>
      <c r="L202">
        <v>96</v>
      </c>
      <c r="M202">
        <v>38</v>
      </c>
      <c r="N202">
        <v>4</v>
      </c>
      <c r="O202">
        <v>1667</v>
      </c>
      <c r="P202">
        <f t="shared" si="10"/>
        <v>1667</v>
      </c>
    </row>
    <row r="203" spans="1:16" x14ac:dyDescent="0.25">
      <c r="A203" t="s">
        <v>200</v>
      </c>
      <c r="C203">
        <v>1</v>
      </c>
      <c r="D203">
        <f>SUM(B30:D30)</f>
        <v>3</v>
      </c>
      <c r="E203" t="s">
        <v>25</v>
      </c>
      <c r="F203">
        <v>3</v>
      </c>
      <c r="G203">
        <v>17</v>
      </c>
      <c r="H203">
        <v>26</v>
      </c>
      <c r="I203">
        <v>42</v>
      </c>
      <c r="J203">
        <v>61</v>
      </c>
      <c r="K203">
        <v>48</v>
      </c>
      <c r="L203">
        <v>58</v>
      </c>
      <c r="M203">
        <v>130</v>
      </c>
      <c r="N203" t="s">
        <v>25</v>
      </c>
      <c r="O203">
        <v>388</v>
      </c>
      <c r="P203">
        <f t="shared" si="10"/>
        <v>388</v>
      </c>
    </row>
    <row r="204" spans="1:16" x14ac:dyDescent="0.25">
      <c r="A204" t="s">
        <v>201</v>
      </c>
      <c r="B204">
        <v>1</v>
      </c>
      <c r="C204">
        <v>8</v>
      </c>
      <c r="D204">
        <f>SUM(B31:D31)</f>
        <v>13</v>
      </c>
      <c r="E204">
        <v>11</v>
      </c>
      <c r="F204">
        <v>37</v>
      </c>
      <c r="G204">
        <v>49</v>
      </c>
      <c r="H204">
        <v>30</v>
      </c>
      <c r="I204">
        <v>31</v>
      </c>
      <c r="J204">
        <v>33</v>
      </c>
      <c r="K204">
        <v>20</v>
      </c>
      <c r="L204">
        <v>1</v>
      </c>
      <c r="M204">
        <v>3</v>
      </c>
      <c r="N204">
        <v>3</v>
      </c>
      <c r="O204">
        <v>231</v>
      </c>
      <c r="P204">
        <f t="shared" si="10"/>
        <v>231</v>
      </c>
    </row>
    <row r="205" spans="1:16" x14ac:dyDescent="0.25">
      <c r="A205" t="s">
        <v>202</v>
      </c>
      <c r="D205">
        <f>SUM(B34:D34)</f>
        <v>0</v>
      </c>
      <c r="E205">
        <v>1</v>
      </c>
      <c r="F205">
        <v>41</v>
      </c>
      <c r="G205">
        <v>117</v>
      </c>
      <c r="H205">
        <v>155</v>
      </c>
      <c r="I205">
        <v>181</v>
      </c>
      <c r="J205">
        <v>173</v>
      </c>
      <c r="K205">
        <v>105</v>
      </c>
      <c r="L205">
        <v>83</v>
      </c>
      <c r="M205">
        <v>40</v>
      </c>
      <c r="N205" t="s">
        <v>25</v>
      </c>
      <c r="O205">
        <v>896</v>
      </c>
      <c r="P205">
        <f t="shared" si="10"/>
        <v>896</v>
      </c>
    </row>
    <row r="206" spans="1:16" x14ac:dyDescent="0.25">
      <c r="A206" t="s">
        <v>203</v>
      </c>
      <c r="B206">
        <v>5</v>
      </c>
      <c r="C206">
        <v>3</v>
      </c>
      <c r="D206">
        <f>SUM(B35:D35)</f>
        <v>12</v>
      </c>
      <c r="E206">
        <v>15</v>
      </c>
      <c r="F206">
        <v>264</v>
      </c>
      <c r="G206">
        <v>725</v>
      </c>
      <c r="H206">
        <v>540</v>
      </c>
      <c r="I206">
        <v>274</v>
      </c>
      <c r="J206">
        <v>149</v>
      </c>
      <c r="K206">
        <v>64</v>
      </c>
      <c r="L206">
        <v>29</v>
      </c>
      <c r="M206">
        <v>9</v>
      </c>
      <c r="N206">
        <v>19</v>
      </c>
      <c r="O206">
        <v>2100</v>
      </c>
      <c r="P206">
        <f t="shared" si="10"/>
        <v>2100</v>
      </c>
    </row>
    <row r="223" spans="1:1" x14ac:dyDescent="0.25">
      <c r="A223" t="s">
        <v>189</v>
      </c>
    </row>
    <row r="224" spans="1:1" x14ac:dyDescent="0.25">
      <c r="A224" t="s">
        <v>3</v>
      </c>
    </row>
    <row r="225" spans="1:16" x14ac:dyDescent="0.25">
      <c r="A225" t="s">
        <v>167</v>
      </c>
      <c r="B225" t="s">
        <v>168</v>
      </c>
      <c r="C225" t="s">
        <v>75</v>
      </c>
      <c r="D225" t="s">
        <v>198</v>
      </c>
      <c r="E225" t="s">
        <v>80</v>
      </c>
      <c r="F225" t="s">
        <v>82</v>
      </c>
      <c r="G225" t="s">
        <v>83</v>
      </c>
      <c r="H225" t="s">
        <v>85</v>
      </c>
      <c r="I225" t="s">
        <v>86</v>
      </c>
      <c r="J225" t="s">
        <v>87</v>
      </c>
      <c r="K225" t="s">
        <v>88</v>
      </c>
      <c r="L225" t="s">
        <v>90</v>
      </c>
      <c r="M225" t="s">
        <v>169</v>
      </c>
      <c r="N225" t="s">
        <v>170</v>
      </c>
      <c r="O225" t="s">
        <v>7</v>
      </c>
    </row>
    <row r="226" spans="1:16" x14ac:dyDescent="0.25">
      <c r="A226" t="s">
        <v>171</v>
      </c>
      <c r="B226">
        <v>31</v>
      </c>
      <c r="C226">
        <v>24</v>
      </c>
      <c r="D226">
        <f>SUM(B60:D60)</f>
        <v>68</v>
      </c>
      <c r="E226">
        <v>30</v>
      </c>
      <c r="F226">
        <v>125</v>
      </c>
      <c r="G226">
        <v>249</v>
      </c>
      <c r="H226">
        <v>168</v>
      </c>
      <c r="I226">
        <v>159</v>
      </c>
      <c r="J226">
        <v>152</v>
      </c>
      <c r="K226">
        <v>139</v>
      </c>
      <c r="L226">
        <v>190</v>
      </c>
      <c r="M226">
        <v>398</v>
      </c>
      <c r="N226">
        <v>5</v>
      </c>
      <c r="O226">
        <v>1683</v>
      </c>
      <c r="P226">
        <f t="shared" ref="P226:P231" si="11">SUM(D226:N226)</f>
        <v>1683</v>
      </c>
    </row>
    <row r="227" spans="1:16" x14ac:dyDescent="0.25">
      <c r="A227" t="s">
        <v>172</v>
      </c>
      <c r="B227">
        <v>5</v>
      </c>
      <c r="C227">
        <v>4</v>
      </c>
      <c r="D227">
        <f>SUM(B61:D61)</f>
        <v>18</v>
      </c>
      <c r="E227">
        <v>14</v>
      </c>
      <c r="F227">
        <v>35</v>
      </c>
      <c r="G227">
        <v>89</v>
      </c>
      <c r="H227">
        <v>60</v>
      </c>
      <c r="I227">
        <v>45</v>
      </c>
      <c r="J227">
        <v>56</v>
      </c>
      <c r="K227">
        <v>54</v>
      </c>
      <c r="L227">
        <v>49</v>
      </c>
      <c r="M227">
        <v>35</v>
      </c>
      <c r="N227" t="s">
        <v>25</v>
      </c>
      <c r="O227">
        <v>455</v>
      </c>
      <c r="P227">
        <f t="shared" si="11"/>
        <v>455</v>
      </c>
    </row>
    <row r="228" spans="1:16" x14ac:dyDescent="0.25">
      <c r="A228" t="s">
        <v>173</v>
      </c>
      <c r="C228">
        <v>1</v>
      </c>
      <c r="D228">
        <f>SUM(B62:D62)</f>
        <v>1</v>
      </c>
      <c r="E228">
        <v>0</v>
      </c>
      <c r="F228">
        <v>1</v>
      </c>
      <c r="G228">
        <v>2</v>
      </c>
      <c r="H228">
        <v>3</v>
      </c>
      <c r="I228">
        <v>8</v>
      </c>
      <c r="J228">
        <v>7</v>
      </c>
      <c r="K228">
        <v>14</v>
      </c>
      <c r="L228">
        <v>69</v>
      </c>
      <c r="M228">
        <v>273</v>
      </c>
      <c r="N228" t="s">
        <v>25</v>
      </c>
      <c r="O228">
        <v>378</v>
      </c>
      <c r="P228">
        <f t="shared" si="11"/>
        <v>378</v>
      </c>
    </row>
    <row r="229" spans="1:16" x14ac:dyDescent="0.25">
      <c r="A229" t="s">
        <v>174</v>
      </c>
      <c r="B229">
        <v>0</v>
      </c>
      <c r="C229">
        <v>2</v>
      </c>
      <c r="D229">
        <f>SUM(B63:D63)</f>
        <v>4</v>
      </c>
      <c r="E229">
        <v>5</v>
      </c>
      <c r="F229">
        <v>1</v>
      </c>
      <c r="G229">
        <v>3</v>
      </c>
      <c r="H229">
        <v>4</v>
      </c>
      <c r="I229">
        <v>1</v>
      </c>
      <c r="J229">
        <v>4</v>
      </c>
      <c r="K229">
        <v>4</v>
      </c>
      <c r="L229">
        <v>4</v>
      </c>
      <c r="M229">
        <v>2</v>
      </c>
      <c r="N229" t="s">
        <v>25</v>
      </c>
      <c r="O229">
        <v>32</v>
      </c>
      <c r="P229">
        <f t="shared" si="11"/>
        <v>32</v>
      </c>
    </row>
    <row r="230" spans="1:16" x14ac:dyDescent="0.25">
      <c r="A230" t="s">
        <v>177</v>
      </c>
      <c r="D230">
        <f>SUM(B66:D66)</f>
        <v>0</v>
      </c>
      <c r="E230">
        <v>5</v>
      </c>
      <c r="F230">
        <v>13</v>
      </c>
      <c r="G230">
        <v>32</v>
      </c>
      <c r="H230">
        <v>36</v>
      </c>
      <c r="I230">
        <v>48</v>
      </c>
      <c r="J230">
        <v>48</v>
      </c>
      <c r="K230">
        <v>31</v>
      </c>
      <c r="L230">
        <v>23</v>
      </c>
      <c r="M230">
        <v>9</v>
      </c>
      <c r="N230">
        <v>1</v>
      </c>
      <c r="O230">
        <v>246</v>
      </c>
      <c r="P230">
        <f t="shared" si="11"/>
        <v>246</v>
      </c>
    </row>
    <row r="231" spans="1:16" x14ac:dyDescent="0.25">
      <c r="A231" t="s">
        <v>178</v>
      </c>
      <c r="B231">
        <v>1</v>
      </c>
      <c r="C231">
        <v>3</v>
      </c>
      <c r="D231">
        <f>SUM(B67:D67)</f>
        <v>5</v>
      </c>
      <c r="E231">
        <v>2</v>
      </c>
      <c r="F231">
        <v>27</v>
      </c>
      <c r="G231">
        <v>56</v>
      </c>
      <c r="H231">
        <v>47</v>
      </c>
      <c r="I231">
        <v>29</v>
      </c>
      <c r="J231">
        <v>16</v>
      </c>
      <c r="K231">
        <v>14</v>
      </c>
      <c r="L231">
        <v>9</v>
      </c>
      <c r="M231">
        <v>3</v>
      </c>
      <c r="N231">
        <v>2</v>
      </c>
      <c r="O231">
        <v>210</v>
      </c>
      <c r="P231">
        <f t="shared" si="11"/>
        <v>210</v>
      </c>
    </row>
  </sheetData>
  <pageMargins left="0.31496062992125984" right="0.11811023622047245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3"/>
  <sheetViews>
    <sheetView showGridLines="0" tabSelected="1" topLeftCell="A35" zoomScale="86" zoomScaleNormal="86" workbookViewId="0">
      <selection activeCell="A41" sqref="A41:M57"/>
    </sheetView>
  </sheetViews>
  <sheetFormatPr defaultRowHeight="15.75" x14ac:dyDescent="0.25"/>
  <cols>
    <col min="1" max="1" width="48.42578125" style="3" customWidth="1"/>
    <col min="2" max="2" width="6.7109375" style="3" customWidth="1"/>
    <col min="3" max="3" width="8.7109375" style="3" customWidth="1"/>
    <col min="4" max="4" width="6.5703125" style="3" customWidth="1"/>
    <col min="5" max="5" width="8.7109375" style="3" customWidth="1"/>
    <col min="6" max="6" width="6.7109375" style="3" customWidth="1"/>
    <col min="7" max="7" width="8.7109375" style="3" customWidth="1"/>
    <col min="8" max="8" width="6.42578125" style="3" customWidth="1"/>
    <col min="9" max="9" width="8.7109375" style="3" customWidth="1"/>
    <col min="10" max="10" width="5.85546875" style="3" customWidth="1"/>
    <col min="11" max="11" width="8.7109375" style="3" customWidth="1"/>
    <col min="12" max="12" width="6.42578125" style="3" customWidth="1"/>
    <col min="13" max="13" width="8.7109375" style="3" customWidth="1"/>
    <col min="14" max="14" width="8.140625" style="3" customWidth="1"/>
    <col min="15" max="15" width="7.5703125" style="3" customWidth="1"/>
    <col min="16" max="17" width="9.140625" style="3"/>
    <col min="18" max="18" width="12.28515625" style="3" customWidth="1"/>
    <col min="19" max="19" width="13.85546875" style="3" customWidth="1"/>
    <col min="20" max="16384" width="9.140625" style="3"/>
  </cols>
  <sheetData>
    <row r="1" spans="1:20" x14ac:dyDescent="0.25">
      <c r="A1" s="3" t="s">
        <v>0</v>
      </c>
      <c r="I1" s="3" t="s">
        <v>0</v>
      </c>
    </row>
    <row r="2" spans="1:20" x14ac:dyDescent="0.25">
      <c r="A2" s="3" t="s">
        <v>1</v>
      </c>
      <c r="I2" s="3" t="s">
        <v>1</v>
      </c>
    </row>
    <row r="3" spans="1:20" x14ac:dyDescent="0.25">
      <c r="A3" s="3" t="s">
        <v>2</v>
      </c>
      <c r="I3" s="3" t="s">
        <v>3</v>
      </c>
    </row>
    <row r="4" spans="1:20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7</v>
      </c>
      <c r="L4" s="4" t="s">
        <v>5</v>
      </c>
      <c r="M4" s="5" t="s">
        <v>6</v>
      </c>
      <c r="N4" s="5" t="s">
        <v>7</v>
      </c>
    </row>
    <row r="5" spans="1:20" x14ac:dyDescent="0.25">
      <c r="A5" s="6" t="s">
        <v>7</v>
      </c>
      <c r="B5" s="7">
        <v>38390</v>
      </c>
      <c r="C5" s="7">
        <v>29540</v>
      </c>
      <c r="D5" s="7">
        <v>67953</v>
      </c>
      <c r="E5" s="8">
        <f t="shared" ref="E5:G24" si="0">B5/B$5*100</f>
        <v>100</v>
      </c>
      <c r="F5" s="9">
        <f t="shared" si="0"/>
        <v>100</v>
      </c>
      <c r="G5" s="10">
        <f t="shared" si="0"/>
        <v>100</v>
      </c>
      <c r="H5" s="11" t="s">
        <v>7</v>
      </c>
      <c r="I5" s="12">
        <v>44958</v>
      </c>
      <c r="J5" s="12">
        <v>38039</v>
      </c>
      <c r="K5" s="11">
        <v>83016</v>
      </c>
      <c r="L5" s="13">
        <f t="shared" ref="L5:N23" si="1">I5/I$5*100</f>
        <v>100</v>
      </c>
      <c r="M5" s="14">
        <f t="shared" si="1"/>
        <v>100</v>
      </c>
      <c r="N5" s="14">
        <f t="shared" si="1"/>
        <v>100</v>
      </c>
      <c r="R5" s="5">
        <v>2000</v>
      </c>
      <c r="S5" s="5">
        <v>2013</v>
      </c>
      <c r="T5" s="15"/>
    </row>
    <row r="6" spans="1:20" x14ac:dyDescent="0.25">
      <c r="A6" s="6" t="s">
        <v>8</v>
      </c>
      <c r="B6" s="7">
        <v>11501</v>
      </c>
      <c r="C6" s="7">
        <v>11366</v>
      </c>
      <c r="D6" s="7">
        <v>22870</v>
      </c>
      <c r="E6" s="16">
        <f t="shared" si="0"/>
        <v>29.958322479812448</v>
      </c>
      <c r="F6" s="17">
        <f t="shared" si="0"/>
        <v>38.476641841570753</v>
      </c>
      <c r="G6" s="18">
        <f t="shared" si="0"/>
        <v>33.655614910305651</v>
      </c>
      <c r="H6" s="11" t="s">
        <v>8</v>
      </c>
      <c r="I6" s="12">
        <v>11377</v>
      </c>
      <c r="J6" s="12">
        <v>11936</v>
      </c>
      <c r="K6" s="11">
        <v>23313</v>
      </c>
      <c r="L6" s="19">
        <f t="shared" si="1"/>
        <v>25.30584100716224</v>
      </c>
      <c r="M6" s="20">
        <f t="shared" si="1"/>
        <v>31.378322248218932</v>
      </c>
      <c r="N6" s="20">
        <f t="shared" si="1"/>
        <v>28.082538305868749</v>
      </c>
      <c r="Q6" s="44" t="s">
        <v>47</v>
      </c>
      <c r="R6" s="5">
        <v>10266739</v>
      </c>
      <c r="S6" s="45">
        <v>11164043</v>
      </c>
      <c r="T6" s="15"/>
    </row>
    <row r="7" spans="1:20" x14ac:dyDescent="0.25">
      <c r="A7" s="6" t="s">
        <v>9</v>
      </c>
      <c r="B7" s="7">
        <v>7287</v>
      </c>
      <c r="C7" s="7">
        <v>5792</v>
      </c>
      <c r="D7" s="7">
        <v>13079</v>
      </c>
      <c r="E7" s="16">
        <f t="shared" si="0"/>
        <v>18.981505600416774</v>
      </c>
      <c r="F7" s="17">
        <f t="shared" si="0"/>
        <v>19.607312119160461</v>
      </c>
      <c r="G7" s="18">
        <f t="shared" si="0"/>
        <v>19.247126690506676</v>
      </c>
      <c r="H7" s="11" t="s">
        <v>9</v>
      </c>
      <c r="I7" s="12">
        <v>9935</v>
      </c>
      <c r="J7" s="12">
        <v>7934</v>
      </c>
      <c r="K7" s="11">
        <v>17869</v>
      </c>
      <c r="L7" s="19">
        <f t="shared" si="1"/>
        <v>22.098402953868053</v>
      </c>
      <c r="M7" s="20">
        <f t="shared" si="1"/>
        <v>20.857540944819792</v>
      </c>
      <c r="N7" s="20">
        <f t="shared" si="1"/>
        <v>21.524766310108895</v>
      </c>
      <c r="Q7" s="46" t="s">
        <v>48</v>
      </c>
      <c r="R7" s="5">
        <v>5033417</v>
      </c>
      <c r="S7" s="45">
        <v>5435425</v>
      </c>
      <c r="T7" s="15"/>
    </row>
    <row r="8" spans="1:20" x14ac:dyDescent="0.25">
      <c r="A8" s="6" t="s">
        <v>10</v>
      </c>
      <c r="B8" s="7">
        <v>4805</v>
      </c>
      <c r="C8" s="7">
        <v>3322</v>
      </c>
      <c r="D8" s="7">
        <v>8127</v>
      </c>
      <c r="E8" s="16">
        <f t="shared" si="0"/>
        <v>12.516280281323262</v>
      </c>
      <c r="F8" s="17">
        <f t="shared" si="0"/>
        <v>11.245768449559918</v>
      </c>
      <c r="G8" s="18">
        <f t="shared" si="0"/>
        <v>11.959736876959076</v>
      </c>
      <c r="H8" s="11" t="s">
        <v>10</v>
      </c>
      <c r="I8" s="12">
        <v>5706</v>
      </c>
      <c r="J8" s="12">
        <v>5205</v>
      </c>
      <c r="K8" s="11">
        <v>10912</v>
      </c>
      <c r="L8" s="19">
        <f t="shared" si="1"/>
        <v>12.691845722674497</v>
      </c>
      <c r="M8" s="20">
        <f t="shared" si="1"/>
        <v>13.683325008543862</v>
      </c>
      <c r="N8" s="20">
        <f t="shared" si="1"/>
        <v>13.144454081140985</v>
      </c>
      <c r="Q8" s="47" t="s">
        <v>49</v>
      </c>
      <c r="R8" s="5">
        <v>5233322</v>
      </c>
      <c r="S8" s="45">
        <v>5728618</v>
      </c>
      <c r="T8" s="15"/>
    </row>
    <row r="9" spans="1:20" x14ac:dyDescent="0.25">
      <c r="A9" s="6" t="s">
        <v>11</v>
      </c>
      <c r="B9" s="7">
        <v>5307</v>
      </c>
      <c r="C9" s="7">
        <v>1241</v>
      </c>
      <c r="D9" s="7">
        <v>6555</v>
      </c>
      <c r="E9" s="16">
        <f t="shared" si="0"/>
        <v>13.823912477207607</v>
      </c>
      <c r="F9" s="17">
        <f t="shared" si="0"/>
        <v>4.2010832769126605</v>
      </c>
      <c r="G9" s="18">
        <f t="shared" si="0"/>
        <v>9.6463732285550297</v>
      </c>
      <c r="H9" s="11" t="s">
        <v>11</v>
      </c>
      <c r="I9" s="12">
        <v>6079</v>
      </c>
      <c r="J9" s="12">
        <v>1683</v>
      </c>
      <c r="K9" s="11">
        <v>7766</v>
      </c>
      <c r="L9" s="19">
        <f t="shared" si="1"/>
        <v>13.521508963921884</v>
      </c>
      <c r="M9" s="20">
        <f t="shared" si="1"/>
        <v>4.4244065301401196</v>
      </c>
      <c r="N9" s="20">
        <f t="shared" si="1"/>
        <v>9.3548231666184822</v>
      </c>
      <c r="R9" s="15"/>
      <c r="S9" s="15"/>
      <c r="T9" s="15"/>
    </row>
    <row r="10" spans="1:20" x14ac:dyDescent="0.25">
      <c r="A10" s="6" t="s">
        <v>12</v>
      </c>
      <c r="B10" s="7">
        <v>2196</v>
      </c>
      <c r="C10" s="7">
        <v>1249</v>
      </c>
      <c r="D10" s="7">
        <v>3445</v>
      </c>
      <c r="E10" s="16">
        <f t="shared" si="0"/>
        <v>5.7202396457410787</v>
      </c>
      <c r="F10" s="17">
        <f t="shared" si="0"/>
        <v>4.2281651997291805</v>
      </c>
      <c r="G10" s="18">
        <f t="shared" si="0"/>
        <v>5.0696805144732391</v>
      </c>
      <c r="H10" s="11" t="s">
        <v>13</v>
      </c>
      <c r="I10" s="12">
        <v>2063</v>
      </c>
      <c r="J10" s="12">
        <v>2573</v>
      </c>
      <c r="K10" s="11">
        <v>4636</v>
      </c>
      <c r="L10" s="19">
        <f t="shared" si="1"/>
        <v>4.5887272565505581</v>
      </c>
      <c r="M10" s="20">
        <f t="shared" si="1"/>
        <v>6.7641105181524219</v>
      </c>
      <c r="N10" s="20">
        <f t="shared" si="1"/>
        <v>5.5844656451768326</v>
      </c>
      <c r="R10" s="15"/>
      <c r="S10" s="15"/>
      <c r="T10" s="15"/>
    </row>
    <row r="11" spans="1:20" x14ac:dyDescent="0.25">
      <c r="A11" s="6" t="s">
        <v>13</v>
      </c>
      <c r="B11" s="7">
        <v>1372</v>
      </c>
      <c r="C11" s="7">
        <v>1808</v>
      </c>
      <c r="D11" s="7">
        <v>3180</v>
      </c>
      <c r="E11" s="16">
        <f t="shared" si="0"/>
        <v>3.5738473560823132</v>
      </c>
      <c r="F11" s="17">
        <f t="shared" si="0"/>
        <v>6.1205145565335135</v>
      </c>
      <c r="G11" s="18">
        <f t="shared" si="0"/>
        <v>4.6797050902829893</v>
      </c>
      <c r="H11" s="11" t="s">
        <v>14</v>
      </c>
      <c r="I11" s="12">
        <v>2112</v>
      </c>
      <c r="J11" s="12">
        <v>1756</v>
      </c>
      <c r="K11" s="11">
        <v>3870</v>
      </c>
      <c r="L11" s="19">
        <f t="shared" si="1"/>
        <v>4.6977178700120108</v>
      </c>
      <c r="M11" s="20">
        <f t="shared" si="1"/>
        <v>4.6163148347748368</v>
      </c>
      <c r="N11" s="20">
        <f t="shared" si="1"/>
        <v>4.6617519514310493</v>
      </c>
      <c r="R11" s="15"/>
      <c r="S11" s="15"/>
      <c r="T11" s="15"/>
    </row>
    <row r="12" spans="1:20" x14ac:dyDescent="0.25">
      <c r="A12" s="6" t="s">
        <v>14</v>
      </c>
      <c r="B12" s="7">
        <v>1636</v>
      </c>
      <c r="C12" s="7">
        <v>1356</v>
      </c>
      <c r="D12" s="7">
        <v>2993</v>
      </c>
      <c r="E12" s="16">
        <f t="shared" si="0"/>
        <v>4.261526439176869</v>
      </c>
      <c r="F12" s="17">
        <f t="shared" si="0"/>
        <v>4.5903859174001349</v>
      </c>
      <c r="G12" s="18">
        <f t="shared" si="0"/>
        <v>4.4045148852883607</v>
      </c>
      <c r="H12" s="11" t="s">
        <v>12</v>
      </c>
      <c r="I12" s="12">
        <v>2255</v>
      </c>
      <c r="J12" s="12">
        <v>1555</v>
      </c>
      <c r="K12" s="11">
        <v>3810</v>
      </c>
      <c r="L12" s="19">
        <f t="shared" si="1"/>
        <v>5.0157925174607412</v>
      </c>
      <c r="M12" s="20">
        <f t="shared" si="1"/>
        <v>4.0879097768080133</v>
      </c>
      <c r="N12" s="20">
        <f t="shared" si="1"/>
        <v>4.5894767273778552</v>
      </c>
      <c r="R12" s="15"/>
      <c r="S12" s="15"/>
      <c r="T12" s="15"/>
    </row>
    <row r="13" spans="1:20" x14ac:dyDescent="0.25">
      <c r="A13" s="6" t="s">
        <v>15</v>
      </c>
      <c r="B13" s="7">
        <v>1568</v>
      </c>
      <c r="C13" s="7">
        <v>947</v>
      </c>
      <c r="D13" s="7">
        <v>2515</v>
      </c>
      <c r="E13" s="16">
        <f t="shared" si="0"/>
        <v>4.084396978379786</v>
      </c>
      <c r="F13" s="17">
        <f t="shared" si="0"/>
        <v>3.2058226134055521</v>
      </c>
      <c r="G13" s="18">
        <f t="shared" si="0"/>
        <v>3.7010875163716097</v>
      </c>
      <c r="H13" s="11" t="s">
        <v>15</v>
      </c>
      <c r="I13" s="12">
        <v>1881</v>
      </c>
      <c r="J13" s="12">
        <v>1459</v>
      </c>
      <c r="K13" s="11">
        <v>3340</v>
      </c>
      <c r="L13" s="19">
        <f t="shared" si="1"/>
        <v>4.1839049779794477</v>
      </c>
      <c r="M13" s="20">
        <f t="shared" si="1"/>
        <v>3.835537211808933</v>
      </c>
      <c r="N13" s="20">
        <f t="shared" si="1"/>
        <v>4.0233208056278311</v>
      </c>
      <c r="R13" s="15"/>
      <c r="S13" s="15"/>
      <c r="T13" s="15"/>
    </row>
    <row r="14" spans="1:20" x14ac:dyDescent="0.25">
      <c r="A14" s="6" t="s">
        <v>16</v>
      </c>
      <c r="B14" s="7">
        <v>797</v>
      </c>
      <c r="C14" s="7">
        <v>612</v>
      </c>
      <c r="D14" s="7">
        <v>1415</v>
      </c>
      <c r="E14" s="16">
        <f t="shared" si="0"/>
        <v>2.0760614743422767</v>
      </c>
      <c r="F14" s="17">
        <f t="shared" si="0"/>
        <v>2.0717670954637777</v>
      </c>
      <c r="G14" s="18">
        <f t="shared" si="0"/>
        <v>2.0823216046385</v>
      </c>
      <c r="H14" s="11" t="s">
        <v>17</v>
      </c>
      <c r="I14" s="12">
        <v>1089</v>
      </c>
      <c r="J14" s="12">
        <v>1610</v>
      </c>
      <c r="K14" s="11">
        <v>2700</v>
      </c>
      <c r="L14" s="19">
        <f t="shared" si="1"/>
        <v>2.4222607767249436</v>
      </c>
      <c r="M14" s="20">
        <f t="shared" si="1"/>
        <v>4.2324982255054024</v>
      </c>
      <c r="N14" s="20">
        <f t="shared" si="1"/>
        <v>3.2523850823937557</v>
      </c>
      <c r="R14" s="15"/>
      <c r="S14" s="15"/>
      <c r="T14" s="15"/>
    </row>
    <row r="15" spans="1:20" x14ac:dyDescent="0.25">
      <c r="A15" s="6" t="s">
        <v>17</v>
      </c>
      <c r="B15" s="7">
        <v>518</v>
      </c>
      <c r="C15" s="7">
        <v>461</v>
      </c>
      <c r="D15" s="7">
        <v>980</v>
      </c>
      <c r="E15" s="16">
        <f t="shared" si="0"/>
        <v>1.3493097160718937</v>
      </c>
      <c r="F15" s="17">
        <f t="shared" si="0"/>
        <v>1.5605958023019635</v>
      </c>
      <c r="G15" s="18">
        <f t="shared" si="0"/>
        <v>1.4421732668167704</v>
      </c>
      <c r="H15" s="11" t="s">
        <v>18</v>
      </c>
      <c r="I15" s="12">
        <v>873</v>
      </c>
      <c r="J15" s="12">
        <v>950</v>
      </c>
      <c r="K15" s="11">
        <v>1823</v>
      </c>
      <c r="L15" s="19">
        <f t="shared" si="1"/>
        <v>1.9418123582009876</v>
      </c>
      <c r="M15" s="20">
        <f t="shared" si="1"/>
        <v>2.4974368411367283</v>
      </c>
      <c r="N15" s="20">
        <f t="shared" si="1"/>
        <v>2.1959622241495618</v>
      </c>
      <c r="R15" s="15"/>
      <c r="S15" s="15"/>
      <c r="T15" s="15"/>
    </row>
    <row r="16" spans="1:20" x14ac:dyDescent="0.25">
      <c r="A16" s="6" t="s">
        <v>18</v>
      </c>
      <c r="B16" s="7">
        <v>439</v>
      </c>
      <c r="C16" s="7">
        <v>470</v>
      </c>
      <c r="D16" s="7">
        <v>909</v>
      </c>
      <c r="E16" s="16">
        <f t="shared" si="0"/>
        <v>1.1435269601458713</v>
      </c>
      <c r="F16" s="17">
        <f t="shared" si="0"/>
        <v>1.5910629654705484</v>
      </c>
      <c r="G16" s="18">
        <f t="shared" si="0"/>
        <v>1.3376892852412698</v>
      </c>
      <c r="H16" s="11" t="s">
        <v>16</v>
      </c>
      <c r="I16" s="12">
        <v>464</v>
      </c>
      <c r="J16" s="12">
        <v>355</v>
      </c>
      <c r="K16" s="11">
        <v>820</v>
      </c>
      <c r="L16" s="19">
        <f t="shared" si="1"/>
        <v>1.0320743805329418</v>
      </c>
      <c r="M16" s="20">
        <f t="shared" si="1"/>
        <v>0.93325271431951418</v>
      </c>
      <c r="N16" s="20">
        <f t="shared" si="1"/>
        <v>0.98776139539365904</v>
      </c>
      <c r="R16" s="15"/>
      <c r="S16" s="15"/>
      <c r="T16" s="15"/>
    </row>
    <row r="17" spans="1:26" x14ac:dyDescent="0.25">
      <c r="A17" s="6" t="s">
        <v>19</v>
      </c>
      <c r="B17" s="7">
        <v>361</v>
      </c>
      <c r="C17" s="7">
        <v>334</v>
      </c>
      <c r="D17" s="7">
        <v>700</v>
      </c>
      <c r="E17" s="16">
        <f t="shared" si="0"/>
        <v>0.94034904923157081</v>
      </c>
      <c r="F17" s="17">
        <f t="shared" si="0"/>
        <v>1.1306702775897088</v>
      </c>
      <c r="G17" s="18">
        <f t="shared" si="0"/>
        <v>1.0301237620119787</v>
      </c>
      <c r="H17" s="11" t="s">
        <v>20</v>
      </c>
      <c r="I17" s="12">
        <v>495</v>
      </c>
      <c r="J17" s="12">
        <v>175</v>
      </c>
      <c r="K17" s="11">
        <v>670</v>
      </c>
      <c r="L17" s="19">
        <f t="shared" si="1"/>
        <v>1.1010276257840652</v>
      </c>
      <c r="M17" s="20">
        <f t="shared" si="1"/>
        <v>0.46005415494623936</v>
      </c>
      <c r="N17" s="20">
        <f t="shared" si="1"/>
        <v>0.80707333526067271</v>
      </c>
      <c r="R17" s="15"/>
      <c r="S17" s="15"/>
      <c r="T17" s="15"/>
    </row>
    <row r="18" spans="1:26" x14ac:dyDescent="0.25">
      <c r="A18" s="6" t="s">
        <v>20</v>
      </c>
      <c r="B18" s="7">
        <v>333</v>
      </c>
      <c r="C18" s="7">
        <v>111</v>
      </c>
      <c r="D18" s="7">
        <v>444</v>
      </c>
      <c r="E18" s="16">
        <f t="shared" si="0"/>
        <v>0.86741338890336028</v>
      </c>
      <c r="F18" s="17">
        <f t="shared" si="0"/>
        <v>0.37576167907921465</v>
      </c>
      <c r="G18" s="18">
        <f t="shared" si="0"/>
        <v>0.65339278619045515</v>
      </c>
      <c r="H18" s="11" t="s">
        <v>19</v>
      </c>
      <c r="I18" s="12">
        <v>304</v>
      </c>
      <c r="J18" s="12">
        <v>263</v>
      </c>
      <c r="K18" s="11">
        <v>577</v>
      </c>
      <c r="L18" s="19">
        <f t="shared" si="1"/>
        <v>0.67618666310778952</v>
      </c>
      <c r="M18" s="20">
        <f t="shared" si="1"/>
        <v>0.6913956728620626</v>
      </c>
      <c r="N18" s="20">
        <f t="shared" si="1"/>
        <v>0.69504673797822114</v>
      </c>
      <c r="R18" s="15"/>
      <c r="S18" s="15"/>
      <c r="T18" s="15"/>
    </row>
    <row r="19" spans="1:26" x14ac:dyDescent="0.25">
      <c r="A19" s="6" t="s">
        <v>21</v>
      </c>
      <c r="B19" s="7">
        <v>101</v>
      </c>
      <c r="C19" s="7">
        <v>178</v>
      </c>
      <c r="D19" s="7">
        <v>279</v>
      </c>
      <c r="E19" s="16">
        <f t="shared" si="0"/>
        <v>0.26308934618390206</v>
      </c>
      <c r="F19" s="17">
        <f t="shared" si="0"/>
        <v>0.60257278266756942</v>
      </c>
      <c r="G19" s="18">
        <f t="shared" si="0"/>
        <v>0.41057789943048878</v>
      </c>
      <c r="H19" s="11" t="s">
        <v>22</v>
      </c>
      <c r="I19" s="12">
        <v>154</v>
      </c>
      <c r="J19" s="12">
        <v>189</v>
      </c>
      <c r="K19" s="11">
        <v>343</v>
      </c>
      <c r="L19" s="19">
        <f t="shared" si="1"/>
        <v>0.34254192802170913</v>
      </c>
      <c r="M19" s="20">
        <f t="shared" si="1"/>
        <v>0.49685848734193855</v>
      </c>
      <c r="N19" s="20">
        <f t="shared" si="1"/>
        <v>0.41317336417076223</v>
      </c>
      <c r="R19" s="15"/>
      <c r="S19" s="15"/>
      <c r="T19" s="15"/>
    </row>
    <row r="20" spans="1:26" x14ac:dyDescent="0.25">
      <c r="A20" s="6" t="s">
        <v>22</v>
      </c>
      <c r="B20" s="7">
        <v>130</v>
      </c>
      <c r="C20" s="7">
        <v>143</v>
      </c>
      <c r="D20" s="7">
        <v>273</v>
      </c>
      <c r="E20" s="16">
        <f t="shared" si="0"/>
        <v>0.33862985152383429</v>
      </c>
      <c r="F20" s="17">
        <f t="shared" si="0"/>
        <v>0.48408937034529448</v>
      </c>
      <c r="G20" s="18">
        <f t="shared" si="0"/>
        <v>0.40174826718467171</v>
      </c>
      <c r="H20" s="11" t="s">
        <v>21</v>
      </c>
      <c r="I20" s="12">
        <v>103</v>
      </c>
      <c r="J20" s="12">
        <v>227</v>
      </c>
      <c r="K20" s="11">
        <v>330</v>
      </c>
      <c r="L20" s="19">
        <f t="shared" si="1"/>
        <v>0.22910271809244184</v>
      </c>
      <c r="M20" s="20">
        <f t="shared" si="1"/>
        <v>0.59675596098740769</v>
      </c>
      <c r="N20" s="20">
        <f t="shared" si="1"/>
        <v>0.39751373229257009</v>
      </c>
      <c r="R20" s="15"/>
      <c r="S20" s="15"/>
      <c r="T20" s="15"/>
    </row>
    <row r="21" spans="1:26" x14ac:dyDescent="0.25">
      <c r="A21" s="6" t="s">
        <v>23</v>
      </c>
      <c r="B21" s="7">
        <v>32</v>
      </c>
      <c r="C21" s="7">
        <v>70</v>
      </c>
      <c r="D21" s="7">
        <v>102</v>
      </c>
      <c r="E21" s="16">
        <f t="shared" si="0"/>
        <v>8.335504037509768E-2</v>
      </c>
      <c r="F21" s="17">
        <f t="shared" si="0"/>
        <v>0.23696682464454977</v>
      </c>
      <c r="G21" s="18">
        <f t="shared" si="0"/>
        <v>0.15010374817888836</v>
      </c>
      <c r="H21" s="11" t="s">
        <v>23</v>
      </c>
      <c r="I21" s="12">
        <v>66</v>
      </c>
      <c r="J21" s="12">
        <v>95</v>
      </c>
      <c r="K21" s="11">
        <v>161</v>
      </c>
      <c r="L21" s="19">
        <f t="shared" si="1"/>
        <v>0.14680368343787534</v>
      </c>
      <c r="M21" s="20">
        <f t="shared" si="1"/>
        <v>0.24974368411367279</v>
      </c>
      <c r="N21" s="20">
        <f t="shared" si="1"/>
        <v>0.19393851787607208</v>
      </c>
      <c r="R21" s="15"/>
      <c r="S21" s="15"/>
      <c r="T21" s="15"/>
    </row>
    <row r="22" spans="1:26" x14ac:dyDescent="0.25">
      <c r="A22" s="6" t="s">
        <v>24</v>
      </c>
      <c r="B22" s="7" t="s">
        <v>25</v>
      </c>
      <c r="C22" s="7">
        <v>79</v>
      </c>
      <c r="D22" s="7">
        <v>79</v>
      </c>
      <c r="E22" s="16" t="e">
        <f t="shared" si="0"/>
        <v>#VALUE!</v>
      </c>
      <c r="F22" s="17">
        <f t="shared" si="0"/>
        <v>0.26743398781313471</v>
      </c>
      <c r="G22" s="18">
        <f t="shared" si="0"/>
        <v>0.11625682456992333</v>
      </c>
      <c r="H22" s="11" t="s">
        <v>24</v>
      </c>
      <c r="I22" s="12" t="s">
        <v>25</v>
      </c>
      <c r="J22" s="12">
        <v>71</v>
      </c>
      <c r="K22" s="11">
        <v>71</v>
      </c>
      <c r="L22" s="19" t="e">
        <f t="shared" si="1"/>
        <v>#VALUE!</v>
      </c>
      <c r="M22" s="20">
        <f t="shared" si="1"/>
        <v>0.18665054286390284</v>
      </c>
      <c r="N22" s="20">
        <f t="shared" si="1"/>
        <v>8.5525681796280242E-2</v>
      </c>
      <c r="R22" s="15"/>
    </row>
    <row r="23" spans="1:26" x14ac:dyDescent="0.25">
      <c r="A23" s="6" t="s">
        <v>26</v>
      </c>
      <c r="B23" s="7">
        <v>6</v>
      </c>
      <c r="C23" s="7">
        <v>1</v>
      </c>
      <c r="D23" s="7">
        <v>7</v>
      </c>
      <c r="E23" s="16">
        <f t="shared" si="0"/>
        <v>1.5629070070330816E-2</v>
      </c>
      <c r="F23" s="17">
        <f t="shared" si="0"/>
        <v>3.3852403520649968E-3</v>
      </c>
      <c r="G23" s="18">
        <f t="shared" si="0"/>
        <v>1.0301237620119788E-2</v>
      </c>
      <c r="H23" s="11" t="s">
        <v>26</v>
      </c>
      <c r="I23" s="12">
        <v>2</v>
      </c>
      <c r="J23" s="12">
        <v>3</v>
      </c>
      <c r="K23" s="11">
        <v>5</v>
      </c>
      <c r="L23" s="19">
        <f t="shared" si="1"/>
        <v>4.4485964678144044E-3</v>
      </c>
      <c r="M23" s="20">
        <f t="shared" si="1"/>
        <v>7.8866426562212467E-3</v>
      </c>
      <c r="N23" s="20">
        <f t="shared" si="1"/>
        <v>6.0229353377662135E-3</v>
      </c>
    </row>
    <row r="24" spans="1:26" x14ac:dyDescent="0.25">
      <c r="A24" s="6" t="s">
        <v>27</v>
      </c>
      <c r="B24" s="7">
        <v>1</v>
      </c>
      <c r="C24" s="7" t="s">
        <v>25</v>
      </c>
      <c r="D24" s="7">
        <v>1</v>
      </c>
      <c r="E24" s="21">
        <f t="shared" si="0"/>
        <v>2.6048450117218025E-3</v>
      </c>
      <c r="F24" s="21" t="e">
        <f t="shared" si="0"/>
        <v>#VALUE!</v>
      </c>
      <c r="G24" s="22">
        <f t="shared" si="0"/>
        <v>1.471605374302827E-3</v>
      </c>
    </row>
    <row r="25" spans="1:26" x14ac:dyDescent="0.25">
      <c r="A25" s="6" t="s">
        <v>28</v>
      </c>
      <c r="B25" s="6"/>
      <c r="C25" s="6"/>
      <c r="D25" s="6"/>
      <c r="E25" s="6"/>
      <c r="F25" s="6"/>
      <c r="G25" s="6"/>
      <c r="H25" s="3" t="s">
        <v>28</v>
      </c>
    </row>
    <row r="26" spans="1:26" x14ac:dyDescent="0.25">
      <c r="A26" s="3" t="s">
        <v>29</v>
      </c>
    </row>
    <row r="27" spans="1:26" x14ac:dyDescent="0.25">
      <c r="A27" s="201" t="s">
        <v>30</v>
      </c>
      <c r="B27" s="204" t="s">
        <v>31</v>
      </c>
      <c r="C27" s="204"/>
      <c r="D27" s="204"/>
      <c r="E27" s="205"/>
      <c r="F27" s="206" t="s">
        <v>32</v>
      </c>
      <c r="G27" s="199"/>
      <c r="H27" s="199"/>
      <c r="I27" s="23"/>
      <c r="J27" s="193" t="s">
        <v>33</v>
      </c>
      <c r="K27" s="191"/>
      <c r="L27" s="191"/>
      <c r="M27" s="191"/>
    </row>
    <row r="28" spans="1:26" x14ac:dyDescent="0.25">
      <c r="A28" s="202"/>
      <c r="B28" s="191">
        <v>2000</v>
      </c>
      <c r="C28" s="194"/>
      <c r="D28" s="191">
        <v>2013</v>
      </c>
      <c r="E28" s="194"/>
      <c r="F28" s="193">
        <v>2000</v>
      </c>
      <c r="G28" s="194"/>
      <c r="H28" s="195">
        <v>2013</v>
      </c>
      <c r="I28" s="207"/>
      <c r="J28" s="193">
        <v>2000</v>
      </c>
      <c r="K28" s="194"/>
      <c r="L28" s="195">
        <v>2013</v>
      </c>
      <c r="M28" s="195"/>
      <c r="R28" s="192" t="s">
        <v>31</v>
      </c>
      <c r="S28" s="192"/>
      <c r="T28" s="192" t="s">
        <v>32</v>
      </c>
      <c r="U28" s="192"/>
      <c r="V28" s="192" t="s">
        <v>33</v>
      </c>
      <c r="W28" s="192"/>
      <c r="Z28" s="3" t="s">
        <v>34</v>
      </c>
    </row>
    <row r="29" spans="1:26" x14ac:dyDescent="0.25">
      <c r="A29" s="203"/>
      <c r="B29" s="24" t="s">
        <v>35</v>
      </c>
      <c r="C29" s="25" t="s">
        <v>36</v>
      </c>
      <c r="D29" s="24" t="s">
        <v>35</v>
      </c>
      <c r="E29" s="25" t="s">
        <v>36</v>
      </c>
      <c r="F29" s="26" t="s">
        <v>35</v>
      </c>
      <c r="G29" s="27" t="s">
        <v>36</v>
      </c>
      <c r="H29" s="28" t="s">
        <v>35</v>
      </c>
      <c r="I29" s="27" t="s">
        <v>36</v>
      </c>
      <c r="J29" s="26" t="s">
        <v>35</v>
      </c>
      <c r="K29" s="27" t="s">
        <v>36</v>
      </c>
      <c r="L29" s="26" t="s">
        <v>35</v>
      </c>
      <c r="M29" s="28" t="s">
        <v>36</v>
      </c>
      <c r="R29" s="3">
        <v>2000</v>
      </c>
      <c r="S29" s="3">
        <v>2013</v>
      </c>
      <c r="T29" s="3">
        <v>2000</v>
      </c>
      <c r="U29" s="3">
        <v>2013</v>
      </c>
      <c r="V29" s="3">
        <v>2000</v>
      </c>
      <c r="W29" s="3">
        <v>2013</v>
      </c>
    </row>
    <row r="30" spans="1:26" ht="18.75" x14ac:dyDescent="0.25">
      <c r="A30" s="3" t="s">
        <v>37</v>
      </c>
      <c r="B30" s="29">
        <v>33.655614910305651</v>
      </c>
      <c r="C30" s="30" t="s">
        <v>56</v>
      </c>
      <c r="D30" s="29">
        <v>28.082538305868749</v>
      </c>
      <c r="E30" s="30" t="s">
        <v>56</v>
      </c>
      <c r="F30" s="31">
        <v>29.958322479812448</v>
      </c>
      <c r="G30" s="30" t="s">
        <v>56</v>
      </c>
      <c r="H30" s="32">
        <v>25.30584100716224</v>
      </c>
      <c r="I30" s="30" t="s">
        <v>56</v>
      </c>
      <c r="J30" s="15">
        <v>38.476641841570753</v>
      </c>
      <c r="K30" s="33" t="s">
        <v>56</v>
      </c>
      <c r="L30" s="15">
        <v>31.378322248218932</v>
      </c>
      <c r="M30" s="34" t="s">
        <v>56</v>
      </c>
      <c r="Q30" s="3" t="s">
        <v>37</v>
      </c>
      <c r="R30" s="15">
        <f t="shared" ref="R30:R37" si="2">G6</f>
        <v>33.655614910305651</v>
      </c>
      <c r="S30" s="15">
        <f>N6</f>
        <v>28.082538305868749</v>
      </c>
      <c r="T30" s="15">
        <f t="shared" ref="T30:T37" si="3">E6</f>
        <v>29.958322479812448</v>
      </c>
      <c r="U30" s="15">
        <f>L6</f>
        <v>25.30584100716224</v>
      </c>
      <c r="V30" s="15">
        <f t="shared" ref="V30:V37" si="4">F6</f>
        <v>38.476641841570753</v>
      </c>
      <c r="W30" s="15">
        <f>M6</f>
        <v>31.378322248218932</v>
      </c>
    </row>
    <row r="31" spans="1:26" ht="18.75" x14ac:dyDescent="0.25">
      <c r="A31" s="3" t="s">
        <v>38</v>
      </c>
      <c r="B31" s="29">
        <v>19.247126690506676</v>
      </c>
      <c r="C31" s="30" t="s">
        <v>57</v>
      </c>
      <c r="D31" s="29">
        <v>21.524766310108895</v>
      </c>
      <c r="E31" s="30" t="s">
        <v>57</v>
      </c>
      <c r="F31" s="31">
        <v>18.981505600416774</v>
      </c>
      <c r="G31" s="30" t="s">
        <v>57</v>
      </c>
      <c r="H31" s="32">
        <v>22.098402953868053</v>
      </c>
      <c r="I31" s="30" t="s">
        <v>57</v>
      </c>
      <c r="J31" s="15">
        <v>19.607312119160461</v>
      </c>
      <c r="K31" s="30" t="s">
        <v>57</v>
      </c>
      <c r="L31" s="15">
        <v>20.857540944819792</v>
      </c>
      <c r="M31" s="34" t="s">
        <v>57</v>
      </c>
      <c r="Q31" s="3" t="s">
        <v>38</v>
      </c>
      <c r="R31" s="15">
        <f t="shared" si="2"/>
        <v>19.247126690506676</v>
      </c>
      <c r="S31" s="15">
        <f>N7</f>
        <v>21.524766310108895</v>
      </c>
      <c r="T31" s="15">
        <f t="shared" si="3"/>
        <v>18.981505600416774</v>
      </c>
      <c r="U31" s="15">
        <f>L7</f>
        <v>22.098402953868053</v>
      </c>
      <c r="V31" s="15">
        <f t="shared" si="4"/>
        <v>19.607312119160461</v>
      </c>
      <c r="W31" s="15">
        <f>M7</f>
        <v>20.857540944819792</v>
      </c>
      <c r="Y31" s="35"/>
    </row>
    <row r="32" spans="1:26" ht="18.75" x14ac:dyDescent="0.25">
      <c r="A32" s="3" t="s">
        <v>39</v>
      </c>
      <c r="B32" s="29">
        <v>11.959736876959076</v>
      </c>
      <c r="C32" s="30" t="s">
        <v>58</v>
      </c>
      <c r="D32" s="29">
        <v>13.144454081140985</v>
      </c>
      <c r="E32" s="30" t="s">
        <v>58</v>
      </c>
      <c r="F32" s="31">
        <v>12.516280281323262</v>
      </c>
      <c r="G32" s="30" t="s">
        <v>59</v>
      </c>
      <c r="H32" s="32">
        <v>12.691845722674497</v>
      </c>
      <c r="I32" s="30" t="s">
        <v>59</v>
      </c>
      <c r="J32" s="15">
        <v>11.245768449559918</v>
      </c>
      <c r="K32" s="30" t="s">
        <v>58</v>
      </c>
      <c r="L32" s="15">
        <v>13.683325008543862</v>
      </c>
      <c r="M32" s="34" t="s">
        <v>58</v>
      </c>
      <c r="Q32" s="3" t="s">
        <v>39</v>
      </c>
      <c r="R32" s="15">
        <f t="shared" si="2"/>
        <v>11.959736876959076</v>
      </c>
      <c r="S32" s="15">
        <f>N8</f>
        <v>13.144454081140985</v>
      </c>
      <c r="T32" s="15">
        <f t="shared" si="3"/>
        <v>12.516280281323262</v>
      </c>
      <c r="U32" s="15">
        <f>L8</f>
        <v>12.691845722674497</v>
      </c>
      <c r="V32" s="15">
        <f t="shared" si="4"/>
        <v>11.245768449559918</v>
      </c>
      <c r="W32" s="15">
        <f>M8</f>
        <v>13.683325008543862</v>
      </c>
    </row>
    <row r="33" spans="1:23" ht="18.75" x14ac:dyDescent="0.25">
      <c r="A33" s="3" t="s">
        <v>40</v>
      </c>
      <c r="B33" s="29">
        <v>9.6463732285550297</v>
      </c>
      <c r="C33" s="30" t="s">
        <v>59</v>
      </c>
      <c r="D33" s="29">
        <v>9.3548231666184822</v>
      </c>
      <c r="E33" s="30" t="s">
        <v>59</v>
      </c>
      <c r="F33" s="31">
        <v>13.823912477207607</v>
      </c>
      <c r="G33" s="30" t="s">
        <v>58</v>
      </c>
      <c r="H33" s="32">
        <v>13.521508963921884</v>
      </c>
      <c r="I33" s="30" t="s">
        <v>58</v>
      </c>
      <c r="J33" s="15">
        <v>4.2010832769126605</v>
      </c>
      <c r="K33" s="30" t="s">
        <v>60</v>
      </c>
      <c r="L33" s="15">
        <v>4.4244065301401196</v>
      </c>
      <c r="M33" s="34" t="s">
        <v>61</v>
      </c>
      <c r="Q33" s="3" t="s">
        <v>40</v>
      </c>
      <c r="R33" s="15">
        <f t="shared" si="2"/>
        <v>9.6463732285550297</v>
      </c>
      <c r="S33" s="15">
        <f>N9</f>
        <v>9.3548231666184822</v>
      </c>
      <c r="T33" s="15">
        <f t="shared" si="3"/>
        <v>13.823912477207607</v>
      </c>
      <c r="U33" s="15">
        <f>L9</f>
        <v>13.521508963921884</v>
      </c>
      <c r="V33" s="15">
        <f t="shared" si="4"/>
        <v>4.2010832769126605</v>
      </c>
      <c r="W33" s="15">
        <f>M9</f>
        <v>4.4244065301401196</v>
      </c>
    </row>
    <row r="34" spans="1:23" ht="18.75" x14ac:dyDescent="0.25">
      <c r="A34" s="3" t="s">
        <v>41</v>
      </c>
      <c r="B34" s="29">
        <v>5.0696805144732391</v>
      </c>
      <c r="C34" s="30" t="s">
        <v>62</v>
      </c>
      <c r="D34" s="29">
        <v>4.5894767273778552</v>
      </c>
      <c r="E34" s="30" t="s">
        <v>60</v>
      </c>
      <c r="F34" s="31">
        <v>5.7202396457410787</v>
      </c>
      <c r="G34" s="30" t="s">
        <v>62</v>
      </c>
      <c r="H34" s="32">
        <v>5.0157925174607412</v>
      </c>
      <c r="I34" s="30" t="s">
        <v>62</v>
      </c>
      <c r="J34" s="15">
        <v>4.2281651997291805</v>
      </c>
      <c r="K34" s="30" t="s">
        <v>61</v>
      </c>
      <c r="L34" s="15">
        <v>4.0879097768080133</v>
      </c>
      <c r="M34" s="34" t="s">
        <v>60</v>
      </c>
      <c r="Q34" s="3" t="s">
        <v>41</v>
      </c>
      <c r="R34" s="15">
        <f t="shared" si="2"/>
        <v>5.0696805144732391</v>
      </c>
      <c r="S34" s="15">
        <f>N12</f>
        <v>4.5894767273778552</v>
      </c>
      <c r="T34" s="15">
        <f t="shared" si="3"/>
        <v>5.7202396457410787</v>
      </c>
      <c r="U34" s="15">
        <f>L12</f>
        <v>5.0157925174607412</v>
      </c>
      <c r="V34" s="15">
        <f t="shared" si="4"/>
        <v>4.2281651997291805</v>
      </c>
      <c r="W34" s="15">
        <f>M12</f>
        <v>4.0879097768080133</v>
      </c>
    </row>
    <row r="35" spans="1:23" ht="18.75" x14ac:dyDescent="0.25">
      <c r="A35" s="3" t="s">
        <v>42</v>
      </c>
      <c r="B35" s="29">
        <v>4.6797050902829893</v>
      </c>
      <c r="C35" s="30" t="s">
        <v>61</v>
      </c>
      <c r="D35" s="29">
        <v>5.5844656451768326</v>
      </c>
      <c r="E35" s="30" t="s">
        <v>62</v>
      </c>
      <c r="F35" s="31">
        <v>3.5738473560823132</v>
      </c>
      <c r="G35" s="30" t="s">
        <v>63</v>
      </c>
      <c r="H35" s="32">
        <v>4.5887272565505581</v>
      </c>
      <c r="I35" s="30" t="s">
        <v>60</v>
      </c>
      <c r="J35" s="15">
        <v>6.1205145565335135</v>
      </c>
      <c r="K35" s="30" t="s">
        <v>59</v>
      </c>
      <c r="L35" s="15">
        <v>6.7641105181524219</v>
      </c>
      <c r="M35" s="34" t="s">
        <v>59</v>
      </c>
      <c r="Q35" s="3" t="s">
        <v>42</v>
      </c>
      <c r="R35" s="15">
        <f t="shared" si="2"/>
        <v>4.6797050902829893</v>
      </c>
      <c r="S35" s="15">
        <f>N10</f>
        <v>5.5844656451768326</v>
      </c>
      <c r="T35" s="15">
        <f t="shared" si="3"/>
        <v>3.5738473560823132</v>
      </c>
      <c r="U35" s="15">
        <f>L10</f>
        <v>4.5887272565505581</v>
      </c>
      <c r="V35" s="15">
        <f t="shared" si="4"/>
        <v>6.1205145565335135</v>
      </c>
      <c r="W35" s="15">
        <f>M10</f>
        <v>6.7641105181524219</v>
      </c>
    </row>
    <row r="36" spans="1:23" ht="18.75" x14ac:dyDescent="0.25">
      <c r="A36" s="3" t="s">
        <v>43</v>
      </c>
      <c r="B36" s="29">
        <v>4.4045148852883607</v>
      </c>
      <c r="C36" s="30" t="s">
        <v>60</v>
      </c>
      <c r="D36" s="29">
        <v>4.6617519514310493</v>
      </c>
      <c r="E36" s="30" t="s">
        <v>61</v>
      </c>
      <c r="F36" s="31">
        <v>4.261526439176869</v>
      </c>
      <c r="G36" s="30" t="s">
        <v>61</v>
      </c>
      <c r="H36" s="32">
        <v>4.6977178700120108</v>
      </c>
      <c r="I36" s="30" t="s">
        <v>61</v>
      </c>
      <c r="J36" s="15">
        <v>4.5903859174001349</v>
      </c>
      <c r="K36" s="30" t="s">
        <v>62</v>
      </c>
      <c r="L36" s="15">
        <v>4.6163148347748368</v>
      </c>
      <c r="M36" s="34" t="s">
        <v>62</v>
      </c>
      <c r="Q36" s="3" t="s">
        <v>43</v>
      </c>
      <c r="R36" s="15">
        <f t="shared" si="2"/>
        <v>4.4045148852883607</v>
      </c>
      <c r="S36" s="15">
        <f>N11</f>
        <v>4.6617519514310493</v>
      </c>
      <c r="T36" s="15">
        <f t="shared" si="3"/>
        <v>4.261526439176869</v>
      </c>
      <c r="U36" s="15">
        <f>L11</f>
        <v>4.6977178700120108</v>
      </c>
      <c r="V36" s="15">
        <f t="shared" si="4"/>
        <v>4.5903859174001349</v>
      </c>
      <c r="W36" s="15">
        <f>M11</f>
        <v>4.6163148347748368</v>
      </c>
    </row>
    <row r="37" spans="1:23" ht="18.75" x14ac:dyDescent="0.25">
      <c r="A37" s="3" t="s">
        <v>44</v>
      </c>
      <c r="B37" s="29">
        <v>3.7010875163716097</v>
      </c>
      <c r="C37" s="30" t="s">
        <v>63</v>
      </c>
      <c r="D37" s="29">
        <v>4.0233208056278311</v>
      </c>
      <c r="E37" s="30" t="s">
        <v>63</v>
      </c>
      <c r="F37" s="31">
        <v>4.084396978379786</v>
      </c>
      <c r="G37" s="30" t="s">
        <v>60</v>
      </c>
      <c r="H37" s="32">
        <v>4.1839049779794477</v>
      </c>
      <c r="I37" s="30" t="s">
        <v>63</v>
      </c>
      <c r="J37" s="15">
        <v>3.2058226134055521</v>
      </c>
      <c r="K37" s="30" t="s">
        <v>63</v>
      </c>
      <c r="L37" s="15">
        <v>3.835537211808933</v>
      </c>
      <c r="M37" s="34" t="s">
        <v>63</v>
      </c>
      <c r="Q37" s="3" t="s">
        <v>44</v>
      </c>
      <c r="R37" s="15">
        <f t="shared" si="2"/>
        <v>3.7010875163716097</v>
      </c>
      <c r="S37" s="15">
        <f>N13</f>
        <v>4.0233208056278311</v>
      </c>
      <c r="T37" s="15">
        <f t="shared" si="3"/>
        <v>4.084396978379786</v>
      </c>
      <c r="U37" s="15">
        <f>L13</f>
        <v>4.1839049779794477</v>
      </c>
      <c r="V37" s="15">
        <f t="shared" si="4"/>
        <v>3.2058226134055521</v>
      </c>
      <c r="W37" s="15">
        <f>M13</f>
        <v>3.835537211808933</v>
      </c>
    </row>
    <row r="38" spans="1:23" x14ac:dyDescent="0.25">
      <c r="A38" s="3" t="s">
        <v>45</v>
      </c>
      <c r="B38" s="29">
        <v>7.6361602872573542</v>
      </c>
      <c r="C38" s="30"/>
      <c r="D38" s="29">
        <v>9.0344030066493275</v>
      </c>
      <c r="E38" s="30"/>
      <c r="F38" s="31">
        <v>7.0799687418598722</v>
      </c>
      <c r="G38" s="36"/>
      <c r="H38" s="32">
        <v>7.8962587303705618</v>
      </c>
      <c r="I38" s="37"/>
      <c r="J38" s="15">
        <v>8.3243060257278216</v>
      </c>
      <c r="K38" s="37"/>
      <c r="L38" s="15">
        <v>10.35253292673309</v>
      </c>
      <c r="Q38" s="3" t="s">
        <v>45</v>
      </c>
      <c r="R38" s="15">
        <f>100-SUM(R30:R37)</f>
        <v>7.6361602872573542</v>
      </c>
      <c r="S38" s="15">
        <f t="shared" ref="S38:W38" si="5">100-SUM(S30:S37)</f>
        <v>9.0344030066493275</v>
      </c>
      <c r="T38" s="15">
        <f t="shared" si="5"/>
        <v>7.0799687418598722</v>
      </c>
      <c r="U38" s="15">
        <f t="shared" si="5"/>
        <v>7.8962587303705618</v>
      </c>
      <c r="V38" s="15">
        <f t="shared" si="5"/>
        <v>8.3243060257278216</v>
      </c>
      <c r="W38" s="15">
        <f t="shared" si="5"/>
        <v>10.35253292673309</v>
      </c>
    </row>
    <row r="39" spans="1:23" x14ac:dyDescent="0.25">
      <c r="A39" s="38" t="s">
        <v>7</v>
      </c>
      <c r="B39" s="39">
        <v>100</v>
      </c>
      <c r="C39" s="25"/>
      <c r="D39" s="39">
        <v>100</v>
      </c>
      <c r="E39" s="25"/>
      <c r="F39" s="39">
        <v>100</v>
      </c>
      <c r="G39" s="40"/>
      <c r="H39" s="39">
        <v>100</v>
      </c>
      <c r="I39" s="40"/>
      <c r="J39" s="39">
        <v>100</v>
      </c>
      <c r="K39" s="40"/>
      <c r="L39" s="39">
        <v>100</v>
      </c>
      <c r="M39" s="38"/>
    </row>
    <row r="41" spans="1:23" x14ac:dyDescent="0.25">
      <c r="A41" s="3" t="s">
        <v>140</v>
      </c>
    </row>
    <row r="42" spans="1:23" x14ac:dyDescent="0.25">
      <c r="A42" s="3" t="s">
        <v>141</v>
      </c>
    </row>
    <row r="43" spans="1:23" x14ac:dyDescent="0.25">
      <c r="A43" s="196" t="s">
        <v>30</v>
      </c>
      <c r="B43" s="191" t="s">
        <v>31</v>
      </c>
      <c r="C43" s="191"/>
      <c r="D43" s="191"/>
      <c r="E43" s="191"/>
      <c r="F43" s="199" t="s">
        <v>32</v>
      </c>
      <c r="G43" s="199"/>
      <c r="H43" s="199"/>
      <c r="I43" s="200"/>
      <c r="J43" s="191" t="s">
        <v>33</v>
      </c>
      <c r="K43" s="191"/>
      <c r="L43" s="191"/>
      <c r="M43" s="191"/>
      <c r="N43" s="5"/>
    </row>
    <row r="44" spans="1:23" x14ac:dyDescent="0.25">
      <c r="A44" s="197"/>
      <c r="B44" s="191">
        <v>2000</v>
      </c>
      <c r="C44" s="191"/>
      <c r="D44" s="191">
        <v>2013</v>
      </c>
      <c r="E44" s="191"/>
      <c r="F44" s="191">
        <v>2000</v>
      </c>
      <c r="G44" s="191"/>
      <c r="H44" s="191">
        <v>2013</v>
      </c>
      <c r="I44" s="191"/>
      <c r="J44" s="191">
        <v>2000</v>
      </c>
      <c r="K44" s="191"/>
      <c r="L44" s="191">
        <v>2013</v>
      </c>
      <c r="M44" s="191"/>
      <c r="N44" s="5"/>
    </row>
    <row r="45" spans="1:23" x14ac:dyDescent="0.25">
      <c r="A45" s="198"/>
      <c r="B45" s="28" t="s">
        <v>35</v>
      </c>
      <c r="C45" s="28" t="s">
        <v>36</v>
      </c>
      <c r="D45" s="28" t="s">
        <v>35</v>
      </c>
      <c r="E45" s="28" t="s">
        <v>36</v>
      </c>
      <c r="F45" s="28" t="s">
        <v>35</v>
      </c>
      <c r="G45" s="28" t="s">
        <v>36</v>
      </c>
      <c r="H45" s="28" t="s">
        <v>35</v>
      </c>
      <c r="I45" s="28" t="s">
        <v>36</v>
      </c>
      <c r="J45" s="28" t="s">
        <v>35</v>
      </c>
      <c r="K45" s="28" t="s">
        <v>36</v>
      </c>
      <c r="L45" s="28" t="s">
        <v>35</v>
      </c>
      <c r="M45" s="28" t="s">
        <v>36</v>
      </c>
      <c r="N45" s="5"/>
    </row>
    <row r="46" spans="1:23" ht="18.75" x14ac:dyDescent="0.25">
      <c r="A46" s="3" t="s">
        <v>37</v>
      </c>
      <c r="B46" s="29">
        <v>33.655614910305651</v>
      </c>
      <c r="C46" s="30" t="s">
        <v>56</v>
      </c>
      <c r="D46" s="29">
        <v>28.082538305868749</v>
      </c>
      <c r="E46" s="30" t="s">
        <v>56</v>
      </c>
      <c r="F46" s="41">
        <v>29.958322479812448</v>
      </c>
      <c r="G46" s="30" t="s">
        <v>56</v>
      </c>
      <c r="H46" s="29">
        <v>25.30584100716224</v>
      </c>
      <c r="I46" s="30" t="s">
        <v>56</v>
      </c>
      <c r="J46" s="42">
        <v>38.476641841570753</v>
      </c>
      <c r="K46" s="30" t="s">
        <v>56</v>
      </c>
      <c r="L46" s="42">
        <v>31.378322248218932</v>
      </c>
      <c r="M46" s="34" t="s">
        <v>56</v>
      </c>
      <c r="N46" s="5"/>
    </row>
    <row r="47" spans="1:23" ht="18.75" x14ac:dyDescent="0.25">
      <c r="A47" s="3" t="s">
        <v>38</v>
      </c>
      <c r="B47" s="29">
        <v>19.247126690506676</v>
      </c>
      <c r="C47" s="30" t="s">
        <v>57</v>
      </c>
      <c r="D47" s="29">
        <v>21.524766310108895</v>
      </c>
      <c r="E47" s="30" t="s">
        <v>57</v>
      </c>
      <c r="F47" s="41">
        <v>18.981505600416774</v>
      </c>
      <c r="G47" s="30" t="s">
        <v>57</v>
      </c>
      <c r="H47" s="29">
        <v>22.098402953868053</v>
      </c>
      <c r="I47" s="30" t="s">
        <v>57</v>
      </c>
      <c r="J47" s="42">
        <v>19.607312119160461</v>
      </c>
      <c r="K47" s="30" t="s">
        <v>57</v>
      </c>
      <c r="L47" s="42">
        <v>20.857540944819792</v>
      </c>
      <c r="M47" s="34" t="s">
        <v>57</v>
      </c>
      <c r="N47" s="5"/>
    </row>
    <row r="48" spans="1:23" ht="18.75" x14ac:dyDescent="0.25">
      <c r="A48" s="3" t="s">
        <v>39</v>
      </c>
      <c r="B48" s="29">
        <v>11.959736876959076</v>
      </c>
      <c r="C48" s="30" t="s">
        <v>58</v>
      </c>
      <c r="D48" s="29">
        <v>13.144454081140985</v>
      </c>
      <c r="E48" s="30" t="s">
        <v>58</v>
      </c>
      <c r="F48" s="41">
        <v>12.516280281323262</v>
      </c>
      <c r="G48" s="30" t="s">
        <v>59</v>
      </c>
      <c r="H48" s="29">
        <v>12.691845722674497</v>
      </c>
      <c r="I48" s="30" t="s">
        <v>59</v>
      </c>
      <c r="J48" s="42">
        <v>11.245768449559918</v>
      </c>
      <c r="K48" s="30" t="s">
        <v>58</v>
      </c>
      <c r="L48" s="42">
        <v>13.683325008543862</v>
      </c>
      <c r="M48" s="34" t="s">
        <v>58</v>
      </c>
      <c r="N48" s="5"/>
    </row>
    <row r="49" spans="1:14" ht="18.75" x14ac:dyDescent="0.25">
      <c r="A49" s="3" t="s">
        <v>40</v>
      </c>
      <c r="B49" s="29">
        <v>9.6463732285550297</v>
      </c>
      <c r="C49" s="30" t="s">
        <v>59</v>
      </c>
      <c r="D49" s="29">
        <v>9.3548231666184822</v>
      </c>
      <c r="E49" s="30" t="s">
        <v>59</v>
      </c>
      <c r="F49" s="41">
        <v>13.823912477207607</v>
      </c>
      <c r="G49" s="30" t="s">
        <v>58</v>
      </c>
      <c r="H49" s="29">
        <v>13.521508963921884</v>
      </c>
      <c r="I49" s="30" t="s">
        <v>58</v>
      </c>
      <c r="J49" s="42">
        <v>4.2010832769126605</v>
      </c>
      <c r="K49" s="30" t="s">
        <v>60</v>
      </c>
      <c r="L49" s="42">
        <v>4.4244065301401196</v>
      </c>
      <c r="M49" s="34" t="s">
        <v>61</v>
      </c>
      <c r="N49" s="5"/>
    </row>
    <row r="50" spans="1:14" ht="18.75" x14ac:dyDescent="0.25">
      <c r="A50" s="3" t="s">
        <v>41</v>
      </c>
      <c r="B50" s="29">
        <v>5.0696805144732391</v>
      </c>
      <c r="C50" s="30" t="s">
        <v>62</v>
      </c>
      <c r="D50" s="29">
        <v>4.5894767273778552</v>
      </c>
      <c r="E50" s="30" t="s">
        <v>60</v>
      </c>
      <c r="F50" s="41">
        <v>5.7202396457410787</v>
      </c>
      <c r="G50" s="30" t="s">
        <v>62</v>
      </c>
      <c r="H50" s="29">
        <v>5.0157925174607412</v>
      </c>
      <c r="I50" s="30" t="s">
        <v>62</v>
      </c>
      <c r="J50" s="42">
        <v>4.2281651997291805</v>
      </c>
      <c r="K50" s="30" t="s">
        <v>61</v>
      </c>
      <c r="L50" s="42">
        <v>4.0879097768080133</v>
      </c>
      <c r="M50" s="34" t="s">
        <v>60</v>
      </c>
      <c r="N50" s="5"/>
    </row>
    <row r="51" spans="1:14" ht="18.75" x14ac:dyDescent="0.25">
      <c r="A51" s="3" t="s">
        <v>42</v>
      </c>
      <c r="B51" s="29">
        <v>4.6797050902829893</v>
      </c>
      <c r="C51" s="30" t="s">
        <v>61</v>
      </c>
      <c r="D51" s="29">
        <v>5.5844656451768326</v>
      </c>
      <c r="E51" s="30" t="s">
        <v>62</v>
      </c>
      <c r="F51" s="41">
        <v>3.5738473560823132</v>
      </c>
      <c r="G51" s="30" t="s">
        <v>63</v>
      </c>
      <c r="H51" s="29">
        <v>4.5887272565505581</v>
      </c>
      <c r="I51" s="30" t="s">
        <v>60</v>
      </c>
      <c r="J51" s="42">
        <v>6.1205145565335135</v>
      </c>
      <c r="K51" s="30" t="s">
        <v>59</v>
      </c>
      <c r="L51" s="42">
        <v>6.7641105181524219</v>
      </c>
      <c r="M51" s="34" t="s">
        <v>59</v>
      </c>
      <c r="N51" s="5"/>
    </row>
    <row r="52" spans="1:14" ht="18.75" x14ac:dyDescent="0.25">
      <c r="A52" s="3" t="s">
        <v>43</v>
      </c>
      <c r="B52" s="29">
        <v>4.4045148852883607</v>
      </c>
      <c r="C52" s="30" t="s">
        <v>60</v>
      </c>
      <c r="D52" s="29">
        <v>4.6617519514310493</v>
      </c>
      <c r="E52" s="30" t="s">
        <v>61</v>
      </c>
      <c r="F52" s="41">
        <v>4.261526439176869</v>
      </c>
      <c r="G52" s="30" t="s">
        <v>61</v>
      </c>
      <c r="H52" s="29">
        <v>4.6977178700120108</v>
      </c>
      <c r="I52" s="30" t="s">
        <v>61</v>
      </c>
      <c r="J52" s="42">
        <v>4.5903859174001349</v>
      </c>
      <c r="K52" s="30" t="s">
        <v>62</v>
      </c>
      <c r="L52" s="42">
        <v>4.6163148347748368</v>
      </c>
      <c r="M52" s="34" t="s">
        <v>62</v>
      </c>
      <c r="N52" s="5"/>
    </row>
    <row r="53" spans="1:14" ht="18.75" x14ac:dyDescent="0.25">
      <c r="A53" s="3" t="s">
        <v>44</v>
      </c>
      <c r="B53" s="29">
        <v>3.7010875163716097</v>
      </c>
      <c r="C53" s="30" t="s">
        <v>63</v>
      </c>
      <c r="D53" s="29">
        <v>4.0233208056278311</v>
      </c>
      <c r="E53" s="30" t="s">
        <v>63</v>
      </c>
      <c r="F53" s="41">
        <v>4.084396978379786</v>
      </c>
      <c r="G53" s="30" t="s">
        <v>60</v>
      </c>
      <c r="H53" s="29">
        <v>4.1839049779794477</v>
      </c>
      <c r="I53" s="30" t="s">
        <v>63</v>
      </c>
      <c r="J53" s="42">
        <v>3.2058226134055521</v>
      </c>
      <c r="K53" s="30" t="s">
        <v>63</v>
      </c>
      <c r="L53" s="42">
        <v>3.835537211808933</v>
      </c>
      <c r="M53" s="34" t="s">
        <v>63</v>
      </c>
      <c r="N53" s="5"/>
    </row>
    <row r="54" spans="1:14" ht="18.75" x14ac:dyDescent="0.25">
      <c r="A54" s="3" t="s">
        <v>46</v>
      </c>
      <c r="B54" s="29">
        <v>2.0823216046385</v>
      </c>
      <c r="C54" s="30" t="s">
        <v>64</v>
      </c>
      <c r="D54" s="42">
        <v>3.2523850823937557</v>
      </c>
      <c r="E54" s="30" t="s">
        <v>64</v>
      </c>
      <c r="F54" s="29">
        <v>2.0760614743422767</v>
      </c>
      <c r="G54" s="30" t="s">
        <v>64</v>
      </c>
      <c r="H54" s="42">
        <v>2.4222607767249436</v>
      </c>
      <c r="I54" s="30" t="s">
        <v>64</v>
      </c>
      <c r="J54" s="29">
        <v>2.0717670954637777</v>
      </c>
      <c r="K54" s="30" t="s">
        <v>64</v>
      </c>
      <c r="L54" s="42">
        <v>4.2324982255054024</v>
      </c>
      <c r="M54" s="34" t="s">
        <v>64</v>
      </c>
      <c r="N54" s="5"/>
    </row>
    <row r="55" spans="1:14" x14ac:dyDescent="0.25">
      <c r="A55" s="3" t="s">
        <v>45</v>
      </c>
      <c r="B55" s="29">
        <f>100-SUM(B46:B54)</f>
        <v>5.5538386826188599</v>
      </c>
      <c r="C55" s="30" t="s">
        <v>25</v>
      </c>
      <c r="D55" s="29">
        <f>100-SUM(D46:D54)</f>
        <v>5.7820179242555696</v>
      </c>
      <c r="E55" s="30" t="s">
        <v>25</v>
      </c>
      <c r="F55" s="29">
        <f>100-SUM(F46:F54)</f>
        <v>5.0039072675175902</v>
      </c>
      <c r="G55" s="30" t="s">
        <v>25</v>
      </c>
      <c r="H55" s="29">
        <f>100-SUM(H46:H54)</f>
        <v>5.4739979536456218</v>
      </c>
      <c r="I55" s="30" t="s">
        <v>25</v>
      </c>
      <c r="J55" s="29">
        <f>100-SUM(J46:J54)</f>
        <v>6.2525389302640377</v>
      </c>
      <c r="K55" s="30" t="s">
        <v>25</v>
      </c>
      <c r="L55" s="29">
        <f>100-SUM(L46:L54)</f>
        <v>6.120034701227695</v>
      </c>
      <c r="M55" s="34" t="s">
        <v>25</v>
      </c>
      <c r="N55" s="5"/>
    </row>
    <row r="56" spans="1:14" x14ac:dyDescent="0.25">
      <c r="A56" s="38" t="s">
        <v>7</v>
      </c>
      <c r="B56" s="43">
        <v>100</v>
      </c>
      <c r="C56" s="25"/>
      <c r="D56" s="43">
        <v>100</v>
      </c>
      <c r="E56" s="25"/>
      <c r="F56" s="43">
        <v>100</v>
      </c>
      <c r="G56" s="40"/>
      <c r="H56" s="43">
        <v>100</v>
      </c>
      <c r="I56" s="40"/>
      <c r="J56" s="43">
        <v>100</v>
      </c>
      <c r="K56" s="40"/>
      <c r="L56" s="43">
        <v>100</v>
      </c>
      <c r="M56" s="38"/>
    </row>
    <row r="57" spans="1:14" x14ac:dyDescent="0.25">
      <c r="A57" s="3" t="s">
        <v>142</v>
      </c>
    </row>
    <row r="83" spans="6:7" x14ac:dyDescent="0.25">
      <c r="F83" s="3" t="s">
        <v>50</v>
      </c>
      <c r="G83" s="3" t="s">
        <v>51</v>
      </c>
    </row>
    <row r="143" spans="7:7" x14ac:dyDescent="0.25">
      <c r="G143" s="3" t="s">
        <v>52</v>
      </c>
    </row>
    <row r="173" spans="7:7" x14ac:dyDescent="0.25">
      <c r="G173" s="3" t="s">
        <v>53</v>
      </c>
    </row>
    <row r="203" spans="7:7" x14ac:dyDescent="0.25">
      <c r="G203" s="3" t="s">
        <v>54</v>
      </c>
    </row>
    <row r="233" spans="7:7" x14ac:dyDescent="0.25">
      <c r="G233" s="3" t="s">
        <v>51</v>
      </c>
    </row>
    <row r="293" spans="7:7" x14ac:dyDescent="0.25">
      <c r="G293" s="3" t="s">
        <v>55</v>
      </c>
    </row>
  </sheetData>
  <mergeCells count="23">
    <mergeCell ref="V28:W28"/>
    <mergeCell ref="A43:A45"/>
    <mergeCell ref="B43:E43"/>
    <mergeCell ref="F43:I43"/>
    <mergeCell ref="J43:M43"/>
    <mergeCell ref="B44:C44"/>
    <mergeCell ref="D44:E44"/>
    <mergeCell ref="F44:G44"/>
    <mergeCell ref="A27:A29"/>
    <mergeCell ref="B27:E27"/>
    <mergeCell ref="F27:H27"/>
    <mergeCell ref="J27:M27"/>
    <mergeCell ref="B28:C28"/>
    <mergeCell ref="D28:E28"/>
    <mergeCell ref="F28:G28"/>
    <mergeCell ref="H28:I28"/>
    <mergeCell ref="H44:I44"/>
    <mergeCell ref="J44:K44"/>
    <mergeCell ref="L44:M44"/>
    <mergeCell ref="R28:S28"/>
    <mergeCell ref="T28:U28"/>
    <mergeCell ref="J28:K28"/>
    <mergeCell ref="L28:M28"/>
  </mergeCells>
  <pageMargins left="0.11811023622047245" right="0.11811023622047245" top="0.19685039370078741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95" zoomScaleNormal="95" workbookViewId="0">
      <selection sqref="A1:E30"/>
    </sheetView>
  </sheetViews>
  <sheetFormatPr defaultRowHeight="15" x14ac:dyDescent="0.25"/>
  <cols>
    <col min="1" max="1" width="17.28515625" customWidth="1"/>
    <col min="2" max="2" width="19.42578125" bestFit="1" customWidth="1"/>
    <col min="3" max="3" width="22.85546875" bestFit="1" customWidth="1"/>
    <col min="4" max="4" width="20.140625" customWidth="1"/>
    <col min="5" max="5" width="23.5703125" customWidth="1"/>
    <col min="257" max="257" width="17.28515625" customWidth="1"/>
    <col min="258" max="258" width="19.42578125" bestFit="1" customWidth="1"/>
    <col min="259" max="259" width="22.85546875" bestFit="1" customWidth="1"/>
    <col min="260" max="260" width="20.140625" customWidth="1"/>
    <col min="261" max="261" width="23.5703125" customWidth="1"/>
    <col min="513" max="513" width="17.28515625" customWidth="1"/>
    <col min="514" max="514" width="19.42578125" bestFit="1" customWidth="1"/>
    <col min="515" max="515" width="22.85546875" bestFit="1" customWidth="1"/>
    <col min="516" max="516" width="20.140625" customWidth="1"/>
    <col min="517" max="517" width="23.5703125" customWidth="1"/>
    <col min="769" max="769" width="17.28515625" customWidth="1"/>
    <col min="770" max="770" width="19.42578125" bestFit="1" customWidth="1"/>
    <col min="771" max="771" width="22.85546875" bestFit="1" customWidth="1"/>
    <col min="772" max="772" width="20.140625" customWidth="1"/>
    <col min="773" max="773" width="23.5703125" customWidth="1"/>
    <col min="1025" max="1025" width="17.28515625" customWidth="1"/>
    <col min="1026" max="1026" width="19.42578125" bestFit="1" customWidth="1"/>
    <col min="1027" max="1027" width="22.85546875" bestFit="1" customWidth="1"/>
    <col min="1028" max="1028" width="20.140625" customWidth="1"/>
    <col min="1029" max="1029" width="23.5703125" customWidth="1"/>
    <col min="1281" max="1281" width="17.28515625" customWidth="1"/>
    <col min="1282" max="1282" width="19.42578125" bestFit="1" customWidth="1"/>
    <col min="1283" max="1283" width="22.85546875" bestFit="1" customWidth="1"/>
    <col min="1284" max="1284" width="20.140625" customWidth="1"/>
    <col min="1285" max="1285" width="23.5703125" customWidth="1"/>
    <col min="1537" max="1537" width="17.28515625" customWidth="1"/>
    <col min="1538" max="1538" width="19.42578125" bestFit="1" customWidth="1"/>
    <col min="1539" max="1539" width="22.85546875" bestFit="1" customWidth="1"/>
    <col min="1540" max="1540" width="20.140625" customWidth="1"/>
    <col min="1541" max="1541" width="23.5703125" customWidth="1"/>
    <col min="1793" max="1793" width="17.28515625" customWidth="1"/>
    <col min="1794" max="1794" width="19.42578125" bestFit="1" customWidth="1"/>
    <col min="1795" max="1795" width="22.85546875" bestFit="1" customWidth="1"/>
    <col min="1796" max="1796" width="20.140625" customWidth="1"/>
    <col min="1797" max="1797" width="23.5703125" customWidth="1"/>
    <col min="2049" max="2049" width="17.28515625" customWidth="1"/>
    <col min="2050" max="2050" width="19.42578125" bestFit="1" customWidth="1"/>
    <col min="2051" max="2051" width="22.85546875" bestFit="1" customWidth="1"/>
    <col min="2052" max="2052" width="20.140625" customWidth="1"/>
    <col min="2053" max="2053" width="23.5703125" customWidth="1"/>
    <col min="2305" max="2305" width="17.28515625" customWidth="1"/>
    <col min="2306" max="2306" width="19.42578125" bestFit="1" customWidth="1"/>
    <col min="2307" max="2307" width="22.85546875" bestFit="1" customWidth="1"/>
    <col min="2308" max="2308" width="20.140625" customWidth="1"/>
    <col min="2309" max="2309" width="23.5703125" customWidth="1"/>
    <col min="2561" max="2561" width="17.28515625" customWidth="1"/>
    <col min="2562" max="2562" width="19.42578125" bestFit="1" customWidth="1"/>
    <col min="2563" max="2563" width="22.85546875" bestFit="1" customWidth="1"/>
    <col min="2564" max="2564" width="20.140625" customWidth="1"/>
    <col min="2565" max="2565" width="23.5703125" customWidth="1"/>
    <col min="2817" max="2817" width="17.28515625" customWidth="1"/>
    <col min="2818" max="2818" width="19.42578125" bestFit="1" customWidth="1"/>
    <col min="2819" max="2819" width="22.85546875" bestFit="1" customWidth="1"/>
    <col min="2820" max="2820" width="20.140625" customWidth="1"/>
    <col min="2821" max="2821" width="23.5703125" customWidth="1"/>
    <col min="3073" max="3073" width="17.28515625" customWidth="1"/>
    <col min="3074" max="3074" width="19.42578125" bestFit="1" customWidth="1"/>
    <col min="3075" max="3075" width="22.85546875" bestFit="1" customWidth="1"/>
    <col min="3076" max="3076" width="20.140625" customWidth="1"/>
    <col min="3077" max="3077" width="23.5703125" customWidth="1"/>
    <col min="3329" max="3329" width="17.28515625" customWidth="1"/>
    <col min="3330" max="3330" width="19.42578125" bestFit="1" customWidth="1"/>
    <col min="3331" max="3331" width="22.85546875" bestFit="1" customWidth="1"/>
    <col min="3332" max="3332" width="20.140625" customWidth="1"/>
    <col min="3333" max="3333" width="23.5703125" customWidth="1"/>
    <col min="3585" max="3585" width="17.28515625" customWidth="1"/>
    <col min="3586" max="3586" width="19.42578125" bestFit="1" customWidth="1"/>
    <col min="3587" max="3587" width="22.85546875" bestFit="1" customWidth="1"/>
    <col min="3588" max="3588" width="20.140625" customWidth="1"/>
    <col min="3589" max="3589" width="23.5703125" customWidth="1"/>
    <col min="3841" max="3841" width="17.28515625" customWidth="1"/>
    <col min="3842" max="3842" width="19.42578125" bestFit="1" customWidth="1"/>
    <col min="3843" max="3843" width="22.85546875" bestFit="1" customWidth="1"/>
    <col min="3844" max="3844" width="20.140625" customWidth="1"/>
    <col min="3845" max="3845" width="23.5703125" customWidth="1"/>
    <col min="4097" max="4097" width="17.28515625" customWidth="1"/>
    <col min="4098" max="4098" width="19.42578125" bestFit="1" customWidth="1"/>
    <col min="4099" max="4099" width="22.85546875" bestFit="1" customWidth="1"/>
    <col min="4100" max="4100" width="20.140625" customWidth="1"/>
    <col min="4101" max="4101" width="23.5703125" customWidth="1"/>
    <col min="4353" max="4353" width="17.28515625" customWidth="1"/>
    <col min="4354" max="4354" width="19.42578125" bestFit="1" customWidth="1"/>
    <col min="4355" max="4355" width="22.85546875" bestFit="1" customWidth="1"/>
    <col min="4356" max="4356" width="20.140625" customWidth="1"/>
    <col min="4357" max="4357" width="23.5703125" customWidth="1"/>
    <col min="4609" max="4609" width="17.28515625" customWidth="1"/>
    <col min="4610" max="4610" width="19.42578125" bestFit="1" customWidth="1"/>
    <col min="4611" max="4611" width="22.85546875" bestFit="1" customWidth="1"/>
    <col min="4612" max="4612" width="20.140625" customWidth="1"/>
    <col min="4613" max="4613" width="23.5703125" customWidth="1"/>
    <col min="4865" max="4865" width="17.28515625" customWidth="1"/>
    <col min="4866" max="4866" width="19.42578125" bestFit="1" customWidth="1"/>
    <col min="4867" max="4867" width="22.85546875" bestFit="1" customWidth="1"/>
    <col min="4868" max="4868" width="20.140625" customWidth="1"/>
    <col min="4869" max="4869" width="23.5703125" customWidth="1"/>
    <col min="5121" max="5121" width="17.28515625" customWidth="1"/>
    <col min="5122" max="5122" width="19.42578125" bestFit="1" customWidth="1"/>
    <col min="5123" max="5123" width="22.85546875" bestFit="1" customWidth="1"/>
    <col min="5124" max="5124" width="20.140625" customWidth="1"/>
    <col min="5125" max="5125" width="23.5703125" customWidth="1"/>
    <col min="5377" max="5377" width="17.28515625" customWidth="1"/>
    <col min="5378" max="5378" width="19.42578125" bestFit="1" customWidth="1"/>
    <col min="5379" max="5379" width="22.85546875" bestFit="1" customWidth="1"/>
    <col min="5380" max="5380" width="20.140625" customWidth="1"/>
    <col min="5381" max="5381" width="23.5703125" customWidth="1"/>
    <col min="5633" max="5633" width="17.28515625" customWidth="1"/>
    <col min="5634" max="5634" width="19.42578125" bestFit="1" customWidth="1"/>
    <col min="5635" max="5635" width="22.85546875" bestFit="1" customWidth="1"/>
    <col min="5636" max="5636" width="20.140625" customWidth="1"/>
    <col min="5637" max="5637" width="23.5703125" customWidth="1"/>
    <col min="5889" max="5889" width="17.28515625" customWidth="1"/>
    <col min="5890" max="5890" width="19.42578125" bestFit="1" customWidth="1"/>
    <col min="5891" max="5891" width="22.85546875" bestFit="1" customWidth="1"/>
    <col min="5892" max="5892" width="20.140625" customWidth="1"/>
    <col min="5893" max="5893" width="23.5703125" customWidth="1"/>
    <col min="6145" max="6145" width="17.28515625" customWidth="1"/>
    <col min="6146" max="6146" width="19.42578125" bestFit="1" customWidth="1"/>
    <col min="6147" max="6147" width="22.85546875" bestFit="1" customWidth="1"/>
    <col min="6148" max="6148" width="20.140625" customWidth="1"/>
    <col min="6149" max="6149" width="23.5703125" customWidth="1"/>
    <col min="6401" max="6401" width="17.28515625" customWidth="1"/>
    <col min="6402" max="6402" width="19.42578125" bestFit="1" customWidth="1"/>
    <col min="6403" max="6403" width="22.85546875" bestFit="1" customWidth="1"/>
    <col min="6404" max="6404" width="20.140625" customWidth="1"/>
    <col min="6405" max="6405" width="23.5703125" customWidth="1"/>
    <col min="6657" max="6657" width="17.28515625" customWidth="1"/>
    <col min="6658" max="6658" width="19.42578125" bestFit="1" customWidth="1"/>
    <col min="6659" max="6659" width="22.85546875" bestFit="1" customWidth="1"/>
    <col min="6660" max="6660" width="20.140625" customWidth="1"/>
    <col min="6661" max="6661" width="23.5703125" customWidth="1"/>
    <col min="6913" max="6913" width="17.28515625" customWidth="1"/>
    <col min="6914" max="6914" width="19.42578125" bestFit="1" customWidth="1"/>
    <col min="6915" max="6915" width="22.85546875" bestFit="1" customWidth="1"/>
    <col min="6916" max="6916" width="20.140625" customWidth="1"/>
    <col min="6917" max="6917" width="23.5703125" customWidth="1"/>
    <col min="7169" max="7169" width="17.28515625" customWidth="1"/>
    <col min="7170" max="7170" width="19.42578125" bestFit="1" customWidth="1"/>
    <col min="7171" max="7171" width="22.85546875" bestFit="1" customWidth="1"/>
    <col min="7172" max="7172" width="20.140625" customWidth="1"/>
    <col min="7173" max="7173" width="23.5703125" customWidth="1"/>
    <col min="7425" max="7425" width="17.28515625" customWidth="1"/>
    <col min="7426" max="7426" width="19.42578125" bestFit="1" customWidth="1"/>
    <col min="7427" max="7427" width="22.85546875" bestFit="1" customWidth="1"/>
    <col min="7428" max="7428" width="20.140625" customWidth="1"/>
    <col min="7429" max="7429" width="23.5703125" customWidth="1"/>
    <col min="7681" max="7681" width="17.28515625" customWidth="1"/>
    <col min="7682" max="7682" width="19.42578125" bestFit="1" customWidth="1"/>
    <col min="7683" max="7683" width="22.85546875" bestFit="1" customWidth="1"/>
    <col min="7684" max="7684" width="20.140625" customWidth="1"/>
    <col min="7685" max="7685" width="23.5703125" customWidth="1"/>
    <col min="7937" max="7937" width="17.28515625" customWidth="1"/>
    <col min="7938" max="7938" width="19.42578125" bestFit="1" customWidth="1"/>
    <col min="7939" max="7939" width="22.85546875" bestFit="1" customWidth="1"/>
    <col min="7940" max="7940" width="20.140625" customWidth="1"/>
    <col min="7941" max="7941" width="23.5703125" customWidth="1"/>
    <col min="8193" max="8193" width="17.28515625" customWidth="1"/>
    <col min="8194" max="8194" width="19.42578125" bestFit="1" customWidth="1"/>
    <col min="8195" max="8195" width="22.85546875" bestFit="1" customWidth="1"/>
    <col min="8196" max="8196" width="20.140625" customWidth="1"/>
    <col min="8197" max="8197" width="23.5703125" customWidth="1"/>
    <col min="8449" max="8449" width="17.28515625" customWidth="1"/>
    <col min="8450" max="8450" width="19.42578125" bestFit="1" customWidth="1"/>
    <col min="8451" max="8451" width="22.85546875" bestFit="1" customWidth="1"/>
    <col min="8452" max="8452" width="20.140625" customWidth="1"/>
    <col min="8453" max="8453" width="23.5703125" customWidth="1"/>
    <col min="8705" max="8705" width="17.28515625" customWidth="1"/>
    <col min="8706" max="8706" width="19.42578125" bestFit="1" customWidth="1"/>
    <col min="8707" max="8707" width="22.85546875" bestFit="1" customWidth="1"/>
    <col min="8708" max="8708" width="20.140625" customWidth="1"/>
    <col min="8709" max="8709" width="23.5703125" customWidth="1"/>
    <col min="8961" max="8961" width="17.28515625" customWidth="1"/>
    <col min="8962" max="8962" width="19.42578125" bestFit="1" customWidth="1"/>
    <col min="8963" max="8963" width="22.85546875" bestFit="1" customWidth="1"/>
    <col min="8964" max="8964" width="20.140625" customWidth="1"/>
    <col min="8965" max="8965" width="23.5703125" customWidth="1"/>
    <col min="9217" max="9217" width="17.28515625" customWidth="1"/>
    <col min="9218" max="9218" width="19.42578125" bestFit="1" customWidth="1"/>
    <col min="9219" max="9219" width="22.85546875" bestFit="1" customWidth="1"/>
    <col min="9220" max="9220" width="20.140625" customWidth="1"/>
    <col min="9221" max="9221" width="23.5703125" customWidth="1"/>
    <col min="9473" max="9473" width="17.28515625" customWidth="1"/>
    <col min="9474" max="9474" width="19.42578125" bestFit="1" customWidth="1"/>
    <col min="9475" max="9475" width="22.85546875" bestFit="1" customWidth="1"/>
    <col min="9476" max="9476" width="20.140625" customWidth="1"/>
    <col min="9477" max="9477" width="23.5703125" customWidth="1"/>
    <col min="9729" max="9729" width="17.28515625" customWidth="1"/>
    <col min="9730" max="9730" width="19.42578125" bestFit="1" customWidth="1"/>
    <col min="9731" max="9731" width="22.85546875" bestFit="1" customWidth="1"/>
    <col min="9732" max="9732" width="20.140625" customWidth="1"/>
    <col min="9733" max="9733" width="23.5703125" customWidth="1"/>
    <col min="9985" max="9985" width="17.28515625" customWidth="1"/>
    <col min="9986" max="9986" width="19.42578125" bestFit="1" customWidth="1"/>
    <col min="9987" max="9987" width="22.85546875" bestFit="1" customWidth="1"/>
    <col min="9988" max="9988" width="20.140625" customWidth="1"/>
    <col min="9989" max="9989" width="23.5703125" customWidth="1"/>
    <col min="10241" max="10241" width="17.28515625" customWidth="1"/>
    <col min="10242" max="10242" width="19.42578125" bestFit="1" customWidth="1"/>
    <col min="10243" max="10243" width="22.85546875" bestFit="1" customWidth="1"/>
    <col min="10244" max="10244" width="20.140625" customWidth="1"/>
    <col min="10245" max="10245" width="23.5703125" customWidth="1"/>
    <col min="10497" max="10497" width="17.28515625" customWidth="1"/>
    <col min="10498" max="10498" width="19.42578125" bestFit="1" customWidth="1"/>
    <col min="10499" max="10499" width="22.85546875" bestFit="1" customWidth="1"/>
    <col min="10500" max="10500" width="20.140625" customWidth="1"/>
    <col min="10501" max="10501" width="23.5703125" customWidth="1"/>
    <col min="10753" max="10753" width="17.28515625" customWidth="1"/>
    <col min="10754" max="10754" width="19.42578125" bestFit="1" customWidth="1"/>
    <col min="10755" max="10755" width="22.85546875" bestFit="1" customWidth="1"/>
    <col min="10756" max="10756" width="20.140625" customWidth="1"/>
    <col min="10757" max="10757" width="23.5703125" customWidth="1"/>
    <col min="11009" max="11009" width="17.28515625" customWidth="1"/>
    <col min="11010" max="11010" width="19.42578125" bestFit="1" customWidth="1"/>
    <col min="11011" max="11011" width="22.85546875" bestFit="1" customWidth="1"/>
    <col min="11012" max="11012" width="20.140625" customWidth="1"/>
    <col min="11013" max="11013" width="23.5703125" customWidth="1"/>
    <col min="11265" max="11265" width="17.28515625" customWidth="1"/>
    <col min="11266" max="11266" width="19.42578125" bestFit="1" customWidth="1"/>
    <col min="11267" max="11267" width="22.85546875" bestFit="1" customWidth="1"/>
    <col min="11268" max="11268" width="20.140625" customWidth="1"/>
    <col min="11269" max="11269" width="23.5703125" customWidth="1"/>
    <col min="11521" max="11521" width="17.28515625" customWidth="1"/>
    <col min="11522" max="11522" width="19.42578125" bestFit="1" customWidth="1"/>
    <col min="11523" max="11523" width="22.85546875" bestFit="1" customWidth="1"/>
    <col min="11524" max="11524" width="20.140625" customWidth="1"/>
    <col min="11525" max="11525" width="23.5703125" customWidth="1"/>
    <col min="11777" max="11777" width="17.28515625" customWidth="1"/>
    <col min="11778" max="11778" width="19.42578125" bestFit="1" customWidth="1"/>
    <col min="11779" max="11779" width="22.85546875" bestFit="1" customWidth="1"/>
    <col min="11780" max="11780" width="20.140625" customWidth="1"/>
    <col min="11781" max="11781" width="23.5703125" customWidth="1"/>
    <col min="12033" max="12033" width="17.28515625" customWidth="1"/>
    <col min="12034" max="12034" width="19.42578125" bestFit="1" customWidth="1"/>
    <col min="12035" max="12035" width="22.85546875" bestFit="1" customWidth="1"/>
    <col min="12036" max="12036" width="20.140625" customWidth="1"/>
    <col min="12037" max="12037" width="23.5703125" customWidth="1"/>
    <col min="12289" max="12289" width="17.28515625" customWidth="1"/>
    <col min="12290" max="12290" width="19.42578125" bestFit="1" customWidth="1"/>
    <col min="12291" max="12291" width="22.85546875" bestFit="1" customWidth="1"/>
    <col min="12292" max="12292" width="20.140625" customWidth="1"/>
    <col min="12293" max="12293" width="23.5703125" customWidth="1"/>
    <col min="12545" max="12545" width="17.28515625" customWidth="1"/>
    <col min="12546" max="12546" width="19.42578125" bestFit="1" customWidth="1"/>
    <col min="12547" max="12547" width="22.85546875" bestFit="1" customWidth="1"/>
    <col min="12548" max="12548" width="20.140625" customWidth="1"/>
    <col min="12549" max="12549" width="23.5703125" customWidth="1"/>
    <col min="12801" max="12801" width="17.28515625" customWidth="1"/>
    <col min="12802" max="12802" width="19.42578125" bestFit="1" customWidth="1"/>
    <col min="12803" max="12803" width="22.85546875" bestFit="1" customWidth="1"/>
    <col min="12804" max="12804" width="20.140625" customWidth="1"/>
    <col min="12805" max="12805" width="23.5703125" customWidth="1"/>
    <col min="13057" max="13057" width="17.28515625" customWidth="1"/>
    <col min="13058" max="13058" width="19.42578125" bestFit="1" customWidth="1"/>
    <col min="13059" max="13059" width="22.85546875" bestFit="1" customWidth="1"/>
    <col min="13060" max="13060" width="20.140625" customWidth="1"/>
    <col min="13061" max="13061" width="23.5703125" customWidth="1"/>
    <col min="13313" max="13313" width="17.28515625" customWidth="1"/>
    <col min="13314" max="13314" width="19.42578125" bestFit="1" customWidth="1"/>
    <col min="13315" max="13315" width="22.85546875" bestFit="1" customWidth="1"/>
    <col min="13316" max="13316" width="20.140625" customWidth="1"/>
    <col min="13317" max="13317" width="23.5703125" customWidth="1"/>
    <col min="13569" max="13569" width="17.28515625" customWidth="1"/>
    <col min="13570" max="13570" width="19.42578125" bestFit="1" customWidth="1"/>
    <col min="13571" max="13571" width="22.85546875" bestFit="1" customWidth="1"/>
    <col min="13572" max="13572" width="20.140625" customWidth="1"/>
    <col min="13573" max="13573" width="23.5703125" customWidth="1"/>
    <col min="13825" max="13825" width="17.28515625" customWidth="1"/>
    <col min="13826" max="13826" width="19.42578125" bestFit="1" customWidth="1"/>
    <col min="13827" max="13827" width="22.85546875" bestFit="1" customWidth="1"/>
    <col min="13828" max="13828" width="20.140625" customWidth="1"/>
    <col min="13829" max="13829" width="23.5703125" customWidth="1"/>
    <col min="14081" max="14081" width="17.28515625" customWidth="1"/>
    <col min="14082" max="14082" width="19.42578125" bestFit="1" customWidth="1"/>
    <col min="14083" max="14083" width="22.85546875" bestFit="1" customWidth="1"/>
    <col min="14084" max="14084" width="20.140625" customWidth="1"/>
    <col min="14085" max="14085" width="23.5703125" customWidth="1"/>
    <col min="14337" max="14337" width="17.28515625" customWidth="1"/>
    <col min="14338" max="14338" width="19.42578125" bestFit="1" customWidth="1"/>
    <col min="14339" max="14339" width="22.85546875" bestFit="1" customWidth="1"/>
    <col min="14340" max="14340" width="20.140625" customWidth="1"/>
    <col min="14341" max="14341" width="23.5703125" customWidth="1"/>
    <col min="14593" max="14593" width="17.28515625" customWidth="1"/>
    <col min="14594" max="14594" width="19.42578125" bestFit="1" customWidth="1"/>
    <col min="14595" max="14595" width="22.85546875" bestFit="1" customWidth="1"/>
    <col min="14596" max="14596" width="20.140625" customWidth="1"/>
    <col min="14597" max="14597" width="23.5703125" customWidth="1"/>
    <col min="14849" max="14849" width="17.28515625" customWidth="1"/>
    <col min="14850" max="14850" width="19.42578125" bestFit="1" customWidth="1"/>
    <col min="14851" max="14851" width="22.85546875" bestFit="1" customWidth="1"/>
    <col min="14852" max="14852" width="20.140625" customWidth="1"/>
    <col min="14853" max="14853" width="23.5703125" customWidth="1"/>
    <col min="15105" max="15105" width="17.28515625" customWidth="1"/>
    <col min="15106" max="15106" width="19.42578125" bestFit="1" customWidth="1"/>
    <col min="15107" max="15107" width="22.85546875" bestFit="1" customWidth="1"/>
    <col min="15108" max="15108" width="20.140625" customWidth="1"/>
    <col min="15109" max="15109" width="23.5703125" customWidth="1"/>
    <col min="15361" max="15361" width="17.28515625" customWidth="1"/>
    <col min="15362" max="15362" width="19.42578125" bestFit="1" customWidth="1"/>
    <col min="15363" max="15363" width="22.85546875" bestFit="1" customWidth="1"/>
    <col min="15364" max="15364" width="20.140625" customWidth="1"/>
    <col min="15365" max="15365" width="23.5703125" customWidth="1"/>
    <col min="15617" max="15617" width="17.28515625" customWidth="1"/>
    <col min="15618" max="15618" width="19.42578125" bestFit="1" customWidth="1"/>
    <col min="15619" max="15619" width="22.85546875" bestFit="1" customWidth="1"/>
    <col min="15620" max="15620" width="20.140625" customWidth="1"/>
    <col min="15621" max="15621" width="23.5703125" customWidth="1"/>
    <col min="15873" max="15873" width="17.28515625" customWidth="1"/>
    <col min="15874" max="15874" width="19.42578125" bestFit="1" customWidth="1"/>
    <col min="15875" max="15875" width="22.85546875" bestFit="1" customWidth="1"/>
    <col min="15876" max="15876" width="20.140625" customWidth="1"/>
    <col min="15877" max="15877" width="23.5703125" customWidth="1"/>
    <col min="16129" max="16129" width="17.28515625" customWidth="1"/>
    <col min="16130" max="16130" width="19.42578125" bestFit="1" customWidth="1"/>
    <col min="16131" max="16131" width="22.85546875" bestFit="1" customWidth="1"/>
    <col min="16132" max="16132" width="20.140625" customWidth="1"/>
    <col min="16133" max="16133" width="23.5703125" customWidth="1"/>
  </cols>
  <sheetData>
    <row r="1" spans="1:7" ht="15.75" x14ac:dyDescent="0.25">
      <c r="A1" s="211" t="s">
        <v>145</v>
      </c>
      <c r="B1" s="211"/>
      <c r="C1" s="211"/>
      <c r="D1" s="211"/>
      <c r="E1" s="211"/>
    </row>
    <row r="2" spans="1:7" ht="15.75" x14ac:dyDescent="0.25">
      <c r="A2" s="211" t="s">
        <v>146</v>
      </c>
      <c r="B2" s="211"/>
      <c r="C2" s="211"/>
      <c r="D2" s="211"/>
      <c r="E2" s="211"/>
    </row>
    <row r="3" spans="1:7" ht="15.75" x14ac:dyDescent="0.25">
      <c r="A3" s="48" t="s">
        <v>65</v>
      </c>
      <c r="B3" s="49" t="s">
        <v>66</v>
      </c>
      <c r="C3" s="50" t="s">
        <v>67</v>
      </c>
      <c r="D3" s="50" t="s">
        <v>68</v>
      </c>
      <c r="E3" s="51" t="s">
        <v>69</v>
      </c>
    </row>
    <row r="4" spans="1:7" ht="15.75" x14ac:dyDescent="0.25">
      <c r="A4" s="208" t="s">
        <v>70</v>
      </c>
      <c r="B4" s="52" t="s">
        <v>71</v>
      </c>
      <c r="C4" s="53" t="s">
        <v>72</v>
      </c>
      <c r="D4" s="54" t="s">
        <v>73</v>
      </c>
      <c r="E4" s="55" t="s">
        <v>74</v>
      </c>
    </row>
    <row r="5" spans="1:7" ht="15.75" x14ac:dyDescent="0.25">
      <c r="A5" s="209"/>
      <c r="B5" s="56">
        <v>54.082998661311912</v>
      </c>
      <c r="C5" s="57">
        <v>26.171352074966531</v>
      </c>
      <c r="D5" s="57">
        <v>5.2208835341365463</v>
      </c>
      <c r="E5" s="58">
        <v>4.6854082998661308</v>
      </c>
      <c r="G5" s="2"/>
    </row>
    <row r="6" spans="1:7" ht="15.75" x14ac:dyDescent="0.25">
      <c r="A6" s="208" t="s">
        <v>75</v>
      </c>
      <c r="B6" s="52" t="s">
        <v>73</v>
      </c>
      <c r="C6" s="53" t="s">
        <v>72</v>
      </c>
      <c r="D6" s="59" t="s">
        <v>76</v>
      </c>
      <c r="E6" s="55" t="s">
        <v>74</v>
      </c>
      <c r="G6" s="2"/>
    </row>
    <row r="7" spans="1:7" ht="15.75" x14ac:dyDescent="0.25">
      <c r="A7" s="209"/>
      <c r="B7" s="56">
        <v>23.868312757201647</v>
      </c>
      <c r="C7" s="57">
        <v>15.637860082304528</v>
      </c>
      <c r="D7" s="57">
        <v>11.934156378600823</v>
      </c>
      <c r="E7" s="58">
        <v>11.522633744855968</v>
      </c>
      <c r="G7" s="2"/>
    </row>
    <row r="8" spans="1:7" ht="15.75" x14ac:dyDescent="0.25">
      <c r="A8" s="208" t="s">
        <v>77</v>
      </c>
      <c r="B8" s="60" t="s">
        <v>73</v>
      </c>
      <c r="C8" s="59" t="s">
        <v>76</v>
      </c>
      <c r="D8" s="55" t="s">
        <v>78</v>
      </c>
      <c r="E8" s="59" t="s">
        <v>79</v>
      </c>
      <c r="F8" s="1"/>
      <c r="G8" s="2"/>
    </row>
    <row r="9" spans="1:7" ht="15.75" x14ac:dyDescent="0.25">
      <c r="A9" s="209"/>
      <c r="B9" s="56">
        <v>30.069930069930066</v>
      </c>
      <c r="C9" s="57">
        <v>17.482517482517483</v>
      </c>
      <c r="D9" s="58">
        <v>13.986013986013987</v>
      </c>
      <c r="E9" s="58">
        <v>11.888111888111888</v>
      </c>
      <c r="F9" s="1"/>
      <c r="G9" s="2"/>
    </row>
    <row r="10" spans="1:7" ht="15.75" x14ac:dyDescent="0.25">
      <c r="A10" s="208" t="s">
        <v>80</v>
      </c>
      <c r="B10" s="60" t="s">
        <v>73</v>
      </c>
      <c r="C10" s="59" t="s">
        <v>76</v>
      </c>
      <c r="D10" s="59" t="s">
        <v>81</v>
      </c>
      <c r="E10" s="53" t="s">
        <v>72</v>
      </c>
      <c r="F10" s="1"/>
      <c r="G10" s="2"/>
    </row>
    <row r="11" spans="1:7" ht="15.75" x14ac:dyDescent="0.25">
      <c r="A11" s="209"/>
      <c r="B11" s="56">
        <v>37.5</v>
      </c>
      <c r="C11" s="57">
        <v>17.592592592592592</v>
      </c>
      <c r="D11" s="58">
        <v>14.351851851851851</v>
      </c>
      <c r="E11" s="58">
        <v>6.0185185185185182</v>
      </c>
      <c r="G11" s="2"/>
    </row>
    <row r="12" spans="1:7" ht="15.75" x14ac:dyDescent="0.25">
      <c r="A12" s="208" t="s">
        <v>82</v>
      </c>
      <c r="B12" s="60" t="s">
        <v>73</v>
      </c>
      <c r="C12" s="59" t="s">
        <v>76</v>
      </c>
      <c r="D12" s="59" t="s">
        <v>81</v>
      </c>
      <c r="E12" s="55" t="s">
        <v>74</v>
      </c>
      <c r="G12" s="2"/>
    </row>
    <row r="13" spans="1:7" ht="15.75" x14ac:dyDescent="0.25">
      <c r="A13" s="209"/>
      <c r="B13" s="56">
        <v>73.720136518771326</v>
      </c>
      <c r="C13" s="57">
        <v>6.2571103526734921</v>
      </c>
      <c r="D13" s="58">
        <v>3.6405005688282137</v>
      </c>
      <c r="E13" s="58">
        <v>3.4129692832764507</v>
      </c>
      <c r="G13" s="2"/>
    </row>
    <row r="14" spans="1:7" ht="15.75" x14ac:dyDescent="0.25">
      <c r="A14" s="208" t="s">
        <v>83</v>
      </c>
      <c r="B14" s="60" t="s">
        <v>73</v>
      </c>
      <c r="C14" s="59" t="s">
        <v>79</v>
      </c>
      <c r="D14" s="55" t="s">
        <v>76</v>
      </c>
      <c r="E14" s="55" t="s">
        <v>84</v>
      </c>
      <c r="G14" s="2"/>
    </row>
    <row r="15" spans="1:7" ht="15.75" x14ac:dyDescent="0.25">
      <c r="A15" s="209"/>
      <c r="B15" s="56">
        <v>68.5546875</v>
      </c>
      <c r="C15" s="57">
        <v>7.3046875</v>
      </c>
      <c r="D15" s="58">
        <v>5.4296875</v>
      </c>
      <c r="E15" s="58">
        <v>3.4765625</v>
      </c>
      <c r="G15" s="2"/>
    </row>
    <row r="16" spans="1:7" ht="15.75" x14ac:dyDescent="0.25">
      <c r="A16" s="208" t="s">
        <v>85</v>
      </c>
      <c r="B16" s="60" t="s">
        <v>73</v>
      </c>
      <c r="C16" s="59" t="s">
        <v>79</v>
      </c>
      <c r="D16" s="55" t="s">
        <v>76</v>
      </c>
      <c r="E16" s="55" t="s">
        <v>84</v>
      </c>
      <c r="G16" s="2"/>
    </row>
    <row r="17" spans="1:7" ht="15.75" x14ac:dyDescent="0.25">
      <c r="A17" s="209"/>
      <c r="B17" s="56">
        <v>41.877603332265302</v>
      </c>
      <c r="C17" s="57">
        <v>15.251521948093561</v>
      </c>
      <c r="D17" s="58">
        <v>12.335789810958026</v>
      </c>
      <c r="E17" s="58">
        <v>8.5549503364306307</v>
      </c>
      <c r="G17" s="2"/>
    </row>
    <row r="18" spans="1:7" ht="15.75" x14ac:dyDescent="0.25">
      <c r="A18" s="208" t="s">
        <v>86</v>
      </c>
      <c r="B18" s="59" t="s">
        <v>76</v>
      </c>
      <c r="C18" s="61" t="s">
        <v>73</v>
      </c>
      <c r="D18" s="59" t="s">
        <v>84</v>
      </c>
      <c r="E18" s="59" t="s">
        <v>79</v>
      </c>
      <c r="F18" s="1"/>
      <c r="G18" s="2"/>
    </row>
    <row r="19" spans="1:7" ht="15.75" x14ac:dyDescent="0.25">
      <c r="A19" s="209"/>
      <c r="B19" s="56">
        <v>22.98529685464359</v>
      </c>
      <c r="C19" s="57">
        <v>19.746882560952912</v>
      </c>
      <c r="D19" s="58">
        <v>17.513493392890378</v>
      </c>
      <c r="E19" s="58">
        <v>11.762516285129349</v>
      </c>
      <c r="G19" s="2"/>
    </row>
    <row r="20" spans="1:7" ht="15.75" x14ac:dyDescent="0.25">
      <c r="A20" s="208" t="s">
        <v>87</v>
      </c>
      <c r="B20" s="59" t="s">
        <v>76</v>
      </c>
      <c r="C20" s="59" t="s">
        <v>84</v>
      </c>
      <c r="D20" s="62" t="s">
        <v>73</v>
      </c>
      <c r="E20" s="55" t="s">
        <v>74</v>
      </c>
      <c r="F20" s="1"/>
      <c r="G20" s="2"/>
    </row>
    <row r="21" spans="1:7" ht="15.75" x14ac:dyDescent="0.25">
      <c r="A21" s="209"/>
      <c r="B21" s="56">
        <v>30.880947831072042</v>
      </c>
      <c r="C21" s="57">
        <v>23.925090770112746</v>
      </c>
      <c r="D21" s="58">
        <v>8.7330403210395566</v>
      </c>
      <c r="E21" s="58">
        <v>8.312631377794764</v>
      </c>
      <c r="F21" s="1"/>
      <c r="G21" s="2"/>
    </row>
    <row r="22" spans="1:7" ht="15.75" x14ac:dyDescent="0.25">
      <c r="A22" s="208" t="s">
        <v>88</v>
      </c>
      <c r="B22" s="59" t="s">
        <v>76</v>
      </c>
      <c r="C22" s="59" t="s">
        <v>84</v>
      </c>
      <c r="D22" s="55" t="s">
        <v>74</v>
      </c>
      <c r="E22" s="55" t="s">
        <v>89</v>
      </c>
      <c r="G22" s="2"/>
    </row>
    <row r="23" spans="1:7" ht="15.75" x14ac:dyDescent="0.25">
      <c r="A23" s="209"/>
      <c r="B23" s="56">
        <v>30.747512772250609</v>
      </c>
      <c r="C23" s="57">
        <v>28.347674105942456</v>
      </c>
      <c r="D23" s="58">
        <v>12.046248991664426</v>
      </c>
      <c r="E23" s="58">
        <v>6.8499596665770364</v>
      </c>
      <c r="G23" s="2"/>
    </row>
    <row r="24" spans="1:7" ht="15.75" x14ac:dyDescent="0.25">
      <c r="A24" s="208" t="s">
        <v>90</v>
      </c>
      <c r="B24" s="59" t="s">
        <v>84</v>
      </c>
      <c r="C24" s="59" t="s">
        <v>76</v>
      </c>
      <c r="D24" s="55" t="s">
        <v>74</v>
      </c>
      <c r="E24" s="55" t="s">
        <v>89</v>
      </c>
      <c r="G24" s="2"/>
    </row>
    <row r="25" spans="1:7" ht="15.75" x14ac:dyDescent="0.25">
      <c r="A25" s="209"/>
      <c r="B25" s="56">
        <v>33.067409112812548</v>
      </c>
      <c r="C25" s="57">
        <v>24.961182202709214</v>
      </c>
      <c r="D25" s="58">
        <v>15.254055790544522</v>
      </c>
      <c r="E25" s="58">
        <v>6.5695775552818967</v>
      </c>
      <c r="G25" s="2"/>
    </row>
    <row r="26" spans="1:7" ht="15.75" x14ac:dyDescent="0.25">
      <c r="A26" s="208" t="s">
        <v>91</v>
      </c>
      <c r="B26" s="59" t="s">
        <v>84</v>
      </c>
      <c r="C26" s="61" t="s">
        <v>74</v>
      </c>
      <c r="D26" s="55" t="s">
        <v>76</v>
      </c>
      <c r="E26" s="55" t="s">
        <v>89</v>
      </c>
      <c r="G26" s="2"/>
    </row>
    <row r="27" spans="1:7" ht="15.75" x14ac:dyDescent="0.25">
      <c r="A27" s="209"/>
      <c r="B27" s="56">
        <v>36.423175827708135</v>
      </c>
      <c r="C27" s="57">
        <v>18.820315011250401</v>
      </c>
      <c r="D27" s="58">
        <v>14.018804243008679</v>
      </c>
      <c r="E27" s="58">
        <v>6.1595949855351977</v>
      </c>
      <c r="G27" s="2"/>
    </row>
    <row r="28" spans="1:7" ht="15.75" x14ac:dyDescent="0.25">
      <c r="A28" s="208" t="s">
        <v>92</v>
      </c>
      <c r="B28" s="61" t="s">
        <v>84</v>
      </c>
      <c r="C28" s="61" t="s">
        <v>76</v>
      </c>
      <c r="D28" s="55" t="s">
        <v>74</v>
      </c>
      <c r="E28" s="61" t="s">
        <v>73</v>
      </c>
      <c r="G28" s="2"/>
    </row>
    <row r="29" spans="1:7" ht="15.75" x14ac:dyDescent="0.25">
      <c r="A29" s="210"/>
      <c r="B29" s="56">
        <v>28.082538305868749</v>
      </c>
      <c r="C29" s="57">
        <v>21.524766310108895</v>
      </c>
      <c r="D29" s="58">
        <v>13.144454081140985</v>
      </c>
      <c r="E29" s="58">
        <v>9.3548231666184822</v>
      </c>
      <c r="G29" s="2"/>
    </row>
    <row r="30" spans="1:7" ht="15.75" x14ac:dyDescent="0.25">
      <c r="A30" s="80" t="s">
        <v>93</v>
      </c>
      <c r="B30" s="81"/>
      <c r="C30" s="81"/>
      <c r="D30" s="81"/>
      <c r="E30" s="81"/>
    </row>
    <row r="31" spans="1:7" ht="15.75" x14ac:dyDescent="0.25">
      <c r="A31" s="63"/>
      <c r="B31" s="64"/>
      <c r="C31" s="64"/>
      <c r="D31" s="64"/>
      <c r="E31" s="64"/>
    </row>
  </sheetData>
  <mergeCells count="15">
    <mergeCell ref="A12:A13"/>
    <mergeCell ref="A2:E2"/>
    <mergeCell ref="A1:E1"/>
    <mergeCell ref="A4:A5"/>
    <mergeCell ref="A6:A7"/>
    <mergeCell ref="A8:A9"/>
    <mergeCell ref="A10:A11"/>
    <mergeCell ref="A26:A27"/>
    <mergeCell ref="A28:A29"/>
    <mergeCell ref="A14:A15"/>
    <mergeCell ref="A16:A17"/>
    <mergeCell ref="A18:A19"/>
    <mergeCell ref="A20:A21"/>
    <mergeCell ref="A22:A23"/>
    <mergeCell ref="A24:A25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workbookViewId="0">
      <selection sqref="A1:E31"/>
    </sheetView>
  </sheetViews>
  <sheetFormatPr defaultRowHeight="15" x14ac:dyDescent="0.25"/>
  <cols>
    <col min="1" max="1" width="17" customWidth="1"/>
    <col min="2" max="2" width="19" customWidth="1"/>
    <col min="3" max="3" width="21.85546875" customWidth="1"/>
    <col min="4" max="4" width="20.7109375" customWidth="1"/>
    <col min="5" max="5" width="22.7109375" customWidth="1"/>
    <col min="257" max="257" width="17" customWidth="1"/>
    <col min="258" max="258" width="19" customWidth="1"/>
    <col min="259" max="259" width="22.28515625" customWidth="1"/>
    <col min="260" max="260" width="21.85546875" customWidth="1"/>
    <col min="261" max="261" width="29.85546875" customWidth="1"/>
    <col min="513" max="513" width="17" customWidth="1"/>
    <col min="514" max="514" width="19" customWidth="1"/>
    <col min="515" max="515" width="22.28515625" customWidth="1"/>
    <col min="516" max="516" width="21.85546875" customWidth="1"/>
    <col min="517" max="517" width="29.85546875" customWidth="1"/>
    <col min="769" max="769" width="17" customWidth="1"/>
    <col min="770" max="770" width="19" customWidth="1"/>
    <col min="771" max="771" width="22.28515625" customWidth="1"/>
    <col min="772" max="772" width="21.85546875" customWidth="1"/>
    <col min="773" max="773" width="29.85546875" customWidth="1"/>
    <col min="1025" max="1025" width="17" customWidth="1"/>
    <col min="1026" max="1026" width="19" customWidth="1"/>
    <col min="1027" max="1027" width="22.28515625" customWidth="1"/>
    <col min="1028" max="1028" width="21.85546875" customWidth="1"/>
    <col min="1029" max="1029" width="29.85546875" customWidth="1"/>
    <col min="1281" max="1281" width="17" customWidth="1"/>
    <col min="1282" max="1282" width="19" customWidth="1"/>
    <col min="1283" max="1283" width="22.28515625" customWidth="1"/>
    <col min="1284" max="1284" width="21.85546875" customWidth="1"/>
    <col min="1285" max="1285" width="29.85546875" customWidth="1"/>
    <col min="1537" max="1537" width="17" customWidth="1"/>
    <col min="1538" max="1538" width="19" customWidth="1"/>
    <col min="1539" max="1539" width="22.28515625" customWidth="1"/>
    <col min="1540" max="1540" width="21.85546875" customWidth="1"/>
    <col min="1541" max="1541" width="29.85546875" customWidth="1"/>
    <col min="1793" max="1793" width="17" customWidth="1"/>
    <col min="1794" max="1794" width="19" customWidth="1"/>
    <col min="1795" max="1795" width="22.28515625" customWidth="1"/>
    <col min="1796" max="1796" width="21.85546875" customWidth="1"/>
    <col min="1797" max="1797" width="29.85546875" customWidth="1"/>
    <col min="2049" max="2049" width="17" customWidth="1"/>
    <col min="2050" max="2050" width="19" customWidth="1"/>
    <col min="2051" max="2051" width="22.28515625" customWidth="1"/>
    <col min="2052" max="2052" width="21.85546875" customWidth="1"/>
    <col min="2053" max="2053" width="29.85546875" customWidth="1"/>
    <col min="2305" max="2305" width="17" customWidth="1"/>
    <col min="2306" max="2306" width="19" customWidth="1"/>
    <col min="2307" max="2307" width="22.28515625" customWidth="1"/>
    <col min="2308" max="2308" width="21.85546875" customWidth="1"/>
    <col min="2309" max="2309" width="29.85546875" customWidth="1"/>
    <col min="2561" max="2561" width="17" customWidth="1"/>
    <col min="2562" max="2562" width="19" customWidth="1"/>
    <col min="2563" max="2563" width="22.28515625" customWidth="1"/>
    <col min="2564" max="2564" width="21.85546875" customWidth="1"/>
    <col min="2565" max="2565" width="29.85546875" customWidth="1"/>
    <col min="2817" max="2817" width="17" customWidth="1"/>
    <col min="2818" max="2818" width="19" customWidth="1"/>
    <col min="2819" max="2819" width="22.28515625" customWidth="1"/>
    <col min="2820" max="2820" width="21.85546875" customWidth="1"/>
    <col min="2821" max="2821" width="29.85546875" customWidth="1"/>
    <col min="3073" max="3073" width="17" customWidth="1"/>
    <col min="3074" max="3074" width="19" customWidth="1"/>
    <col min="3075" max="3075" width="22.28515625" customWidth="1"/>
    <col min="3076" max="3076" width="21.85546875" customWidth="1"/>
    <col min="3077" max="3077" width="29.85546875" customWidth="1"/>
    <col min="3329" max="3329" width="17" customWidth="1"/>
    <col min="3330" max="3330" width="19" customWidth="1"/>
    <col min="3331" max="3331" width="22.28515625" customWidth="1"/>
    <col min="3332" max="3332" width="21.85546875" customWidth="1"/>
    <col min="3333" max="3333" width="29.85546875" customWidth="1"/>
    <col min="3585" max="3585" width="17" customWidth="1"/>
    <col min="3586" max="3586" width="19" customWidth="1"/>
    <col min="3587" max="3587" width="22.28515625" customWidth="1"/>
    <col min="3588" max="3588" width="21.85546875" customWidth="1"/>
    <col min="3589" max="3589" width="29.85546875" customWidth="1"/>
    <col min="3841" max="3841" width="17" customWidth="1"/>
    <col min="3842" max="3842" width="19" customWidth="1"/>
    <col min="3843" max="3843" width="22.28515625" customWidth="1"/>
    <col min="3844" max="3844" width="21.85546875" customWidth="1"/>
    <col min="3845" max="3845" width="29.85546875" customWidth="1"/>
    <col min="4097" max="4097" width="17" customWidth="1"/>
    <col min="4098" max="4098" width="19" customWidth="1"/>
    <col min="4099" max="4099" width="22.28515625" customWidth="1"/>
    <col min="4100" max="4100" width="21.85546875" customWidth="1"/>
    <col min="4101" max="4101" width="29.85546875" customWidth="1"/>
    <col min="4353" max="4353" width="17" customWidth="1"/>
    <col min="4354" max="4354" width="19" customWidth="1"/>
    <col min="4355" max="4355" width="22.28515625" customWidth="1"/>
    <col min="4356" max="4356" width="21.85546875" customWidth="1"/>
    <col min="4357" max="4357" width="29.85546875" customWidth="1"/>
    <col min="4609" max="4609" width="17" customWidth="1"/>
    <col min="4610" max="4610" width="19" customWidth="1"/>
    <col min="4611" max="4611" width="22.28515625" customWidth="1"/>
    <col min="4612" max="4612" width="21.85546875" customWidth="1"/>
    <col min="4613" max="4613" width="29.85546875" customWidth="1"/>
    <col min="4865" max="4865" width="17" customWidth="1"/>
    <col min="4866" max="4866" width="19" customWidth="1"/>
    <col min="4867" max="4867" width="22.28515625" customWidth="1"/>
    <col min="4868" max="4868" width="21.85546875" customWidth="1"/>
    <col min="4869" max="4869" width="29.85546875" customWidth="1"/>
    <col min="5121" max="5121" width="17" customWidth="1"/>
    <col min="5122" max="5122" width="19" customWidth="1"/>
    <col min="5123" max="5123" width="22.28515625" customWidth="1"/>
    <col min="5124" max="5124" width="21.85546875" customWidth="1"/>
    <col min="5125" max="5125" width="29.85546875" customWidth="1"/>
    <col min="5377" max="5377" width="17" customWidth="1"/>
    <col min="5378" max="5378" width="19" customWidth="1"/>
    <col min="5379" max="5379" width="22.28515625" customWidth="1"/>
    <col min="5380" max="5380" width="21.85546875" customWidth="1"/>
    <col min="5381" max="5381" width="29.85546875" customWidth="1"/>
    <col min="5633" max="5633" width="17" customWidth="1"/>
    <col min="5634" max="5634" width="19" customWidth="1"/>
    <col min="5635" max="5635" width="22.28515625" customWidth="1"/>
    <col min="5636" max="5636" width="21.85546875" customWidth="1"/>
    <col min="5637" max="5637" width="29.85546875" customWidth="1"/>
    <col min="5889" max="5889" width="17" customWidth="1"/>
    <col min="5890" max="5890" width="19" customWidth="1"/>
    <col min="5891" max="5891" width="22.28515625" customWidth="1"/>
    <col min="5892" max="5892" width="21.85546875" customWidth="1"/>
    <col min="5893" max="5893" width="29.85546875" customWidth="1"/>
    <col min="6145" max="6145" width="17" customWidth="1"/>
    <col min="6146" max="6146" width="19" customWidth="1"/>
    <col min="6147" max="6147" width="22.28515625" customWidth="1"/>
    <col min="6148" max="6148" width="21.85546875" customWidth="1"/>
    <col min="6149" max="6149" width="29.85546875" customWidth="1"/>
    <col min="6401" max="6401" width="17" customWidth="1"/>
    <col min="6402" max="6402" width="19" customWidth="1"/>
    <col min="6403" max="6403" width="22.28515625" customWidth="1"/>
    <col min="6404" max="6404" width="21.85546875" customWidth="1"/>
    <col min="6405" max="6405" width="29.85546875" customWidth="1"/>
    <col min="6657" max="6657" width="17" customWidth="1"/>
    <col min="6658" max="6658" width="19" customWidth="1"/>
    <col min="6659" max="6659" width="22.28515625" customWidth="1"/>
    <col min="6660" max="6660" width="21.85546875" customWidth="1"/>
    <col min="6661" max="6661" width="29.85546875" customWidth="1"/>
    <col min="6913" max="6913" width="17" customWidth="1"/>
    <col min="6914" max="6914" width="19" customWidth="1"/>
    <col min="6915" max="6915" width="22.28515625" customWidth="1"/>
    <col min="6916" max="6916" width="21.85546875" customWidth="1"/>
    <col min="6917" max="6917" width="29.85546875" customWidth="1"/>
    <col min="7169" max="7169" width="17" customWidth="1"/>
    <col min="7170" max="7170" width="19" customWidth="1"/>
    <col min="7171" max="7171" width="22.28515625" customWidth="1"/>
    <col min="7172" max="7172" width="21.85546875" customWidth="1"/>
    <col min="7173" max="7173" width="29.85546875" customWidth="1"/>
    <col min="7425" max="7425" width="17" customWidth="1"/>
    <col min="7426" max="7426" width="19" customWidth="1"/>
    <col min="7427" max="7427" width="22.28515625" customWidth="1"/>
    <col min="7428" max="7428" width="21.85546875" customWidth="1"/>
    <col min="7429" max="7429" width="29.85546875" customWidth="1"/>
    <col min="7681" max="7681" width="17" customWidth="1"/>
    <col min="7682" max="7682" width="19" customWidth="1"/>
    <col min="7683" max="7683" width="22.28515625" customWidth="1"/>
    <col min="7684" max="7684" width="21.85546875" customWidth="1"/>
    <col min="7685" max="7685" width="29.85546875" customWidth="1"/>
    <col min="7937" max="7937" width="17" customWidth="1"/>
    <col min="7938" max="7938" width="19" customWidth="1"/>
    <col min="7939" max="7939" width="22.28515625" customWidth="1"/>
    <col min="7940" max="7940" width="21.85546875" customWidth="1"/>
    <col min="7941" max="7941" width="29.85546875" customWidth="1"/>
    <col min="8193" max="8193" width="17" customWidth="1"/>
    <col min="8194" max="8194" width="19" customWidth="1"/>
    <col min="8195" max="8195" width="22.28515625" customWidth="1"/>
    <col min="8196" max="8196" width="21.85546875" customWidth="1"/>
    <col min="8197" max="8197" width="29.85546875" customWidth="1"/>
    <col min="8449" max="8449" width="17" customWidth="1"/>
    <col min="8450" max="8450" width="19" customWidth="1"/>
    <col min="8451" max="8451" width="22.28515625" customWidth="1"/>
    <col min="8452" max="8452" width="21.85546875" customWidth="1"/>
    <col min="8453" max="8453" width="29.85546875" customWidth="1"/>
    <col min="8705" max="8705" width="17" customWidth="1"/>
    <col min="8706" max="8706" width="19" customWidth="1"/>
    <col min="8707" max="8707" width="22.28515625" customWidth="1"/>
    <col min="8708" max="8708" width="21.85546875" customWidth="1"/>
    <col min="8709" max="8709" width="29.85546875" customWidth="1"/>
    <col min="8961" max="8961" width="17" customWidth="1"/>
    <col min="8962" max="8962" width="19" customWidth="1"/>
    <col min="8963" max="8963" width="22.28515625" customWidth="1"/>
    <col min="8964" max="8964" width="21.85546875" customWidth="1"/>
    <col min="8965" max="8965" width="29.85546875" customWidth="1"/>
    <col min="9217" max="9217" width="17" customWidth="1"/>
    <col min="9218" max="9218" width="19" customWidth="1"/>
    <col min="9219" max="9219" width="22.28515625" customWidth="1"/>
    <col min="9220" max="9220" width="21.85546875" customWidth="1"/>
    <col min="9221" max="9221" width="29.85546875" customWidth="1"/>
    <col min="9473" max="9473" width="17" customWidth="1"/>
    <col min="9474" max="9474" width="19" customWidth="1"/>
    <col min="9475" max="9475" width="22.28515625" customWidth="1"/>
    <col min="9476" max="9476" width="21.85546875" customWidth="1"/>
    <col min="9477" max="9477" width="29.85546875" customWidth="1"/>
    <col min="9729" max="9729" width="17" customWidth="1"/>
    <col min="9730" max="9730" width="19" customWidth="1"/>
    <col min="9731" max="9731" width="22.28515625" customWidth="1"/>
    <col min="9732" max="9732" width="21.85546875" customWidth="1"/>
    <col min="9733" max="9733" width="29.85546875" customWidth="1"/>
    <col min="9985" max="9985" width="17" customWidth="1"/>
    <col min="9986" max="9986" width="19" customWidth="1"/>
    <col min="9987" max="9987" width="22.28515625" customWidth="1"/>
    <col min="9988" max="9988" width="21.85546875" customWidth="1"/>
    <col min="9989" max="9989" width="29.85546875" customWidth="1"/>
    <col min="10241" max="10241" width="17" customWidth="1"/>
    <col min="10242" max="10242" width="19" customWidth="1"/>
    <col min="10243" max="10243" width="22.28515625" customWidth="1"/>
    <col min="10244" max="10244" width="21.85546875" customWidth="1"/>
    <col min="10245" max="10245" width="29.85546875" customWidth="1"/>
    <col min="10497" max="10497" width="17" customWidth="1"/>
    <col min="10498" max="10498" width="19" customWidth="1"/>
    <col min="10499" max="10499" width="22.28515625" customWidth="1"/>
    <col min="10500" max="10500" width="21.85546875" customWidth="1"/>
    <col min="10501" max="10501" width="29.85546875" customWidth="1"/>
    <col min="10753" max="10753" width="17" customWidth="1"/>
    <col min="10754" max="10754" width="19" customWidth="1"/>
    <col min="10755" max="10755" width="22.28515625" customWidth="1"/>
    <col min="10756" max="10756" width="21.85546875" customWidth="1"/>
    <col min="10757" max="10757" width="29.85546875" customWidth="1"/>
    <col min="11009" max="11009" width="17" customWidth="1"/>
    <col min="11010" max="11010" width="19" customWidth="1"/>
    <col min="11011" max="11011" width="22.28515625" customWidth="1"/>
    <col min="11012" max="11012" width="21.85546875" customWidth="1"/>
    <col min="11013" max="11013" width="29.85546875" customWidth="1"/>
    <col min="11265" max="11265" width="17" customWidth="1"/>
    <col min="11266" max="11266" width="19" customWidth="1"/>
    <col min="11267" max="11267" width="22.28515625" customWidth="1"/>
    <col min="11268" max="11268" width="21.85546875" customWidth="1"/>
    <col min="11269" max="11269" width="29.85546875" customWidth="1"/>
    <col min="11521" max="11521" width="17" customWidth="1"/>
    <col min="11522" max="11522" width="19" customWidth="1"/>
    <col min="11523" max="11523" width="22.28515625" customWidth="1"/>
    <col min="11524" max="11524" width="21.85546875" customWidth="1"/>
    <col min="11525" max="11525" width="29.85546875" customWidth="1"/>
    <col min="11777" max="11777" width="17" customWidth="1"/>
    <col min="11778" max="11778" width="19" customWidth="1"/>
    <col min="11779" max="11779" width="22.28515625" customWidth="1"/>
    <col min="11780" max="11780" width="21.85546875" customWidth="1"/>
    <col min="11781" max="11781" width="29.85546875" customWidth="1"/>
    <col min="12033" max="12033" width="17" customWidth="1"/>
    <col min="12034" max="12034" width="19" customWidth="1"/>
    <col min="12035" max="12035" width="22.28515625" customWidth="1"/>
    <col min="12036" max="12036" width="21.85546875" customWidth="1"/>
    <col min="12037" max="12037" width="29.85546875" customWidth="1"/>
    <col min="12289" max="12289" width="17" customWidth="1"/>
    <col min="12290" max="12290" width="19" customWidth="1"/>
    <col min="12291" max="12291" width="22.28515625" customWidth="1"/>
    <col min="12292" max="12292" width="21.85546875" customWidth="1"/>
    <col min="12293" max="12293" width="29.85546875" customWidth="1"/>
    <col min="12545" max="12545" width="17" customWidth="1"/>
    <col min="12546" max="12546" width="19" customWidth="1"/>
    <col min="12547" max="12547" width="22.28515625" customWidth="1"/>
    <col min="12548" max="12548" width="21.85546875" customWidth="1"/>
    <col min="12549" max="12549" width="29.85546875" customWidth="1"/>
    <col min="12801" max="12801" width="17" customWidth="1"/>
    <col min="12802" max="12802" width="19" customWidth="1"/>
    <col min="12803" max="12803" width="22.28515625" customWidth="1"/>
    <col min="12804" max="12804" width="21.85546875" customWidth="1"/>
    <col min="12805" max="12805" width="29.85546875" customWidth="1"/>
    <col min="13057" max="13057" width="17" customWidth="1"/>
    <col min="13058" max="13058" width="19" customWidth="1"/>
    <col min="13059" max="13059" width="22.28515625" customWidth="1"/>
    <col min="13060" max="13060" width="21.85546875" customWidth="1"/>
    <col min="13061" max="13061" width="29.85546875" customWidth="1"/>
    <col min="13313" max="13313" width="17" customWidth="1"/>
    <col min="13314" max="13314" width="19" customWidth="1"/>
    <col min="13315" max="13315" width="22.28515625" customWidth="1"/>
    <col min="13316" max="13316" width="21.85546875" customWidth="1"/>
    <col min="13317" max="13317" width="29.85546875" customWidth="1"/>
    <col min="13569" max="13569" width="17" customWidth="1"/>
    <col min="13570" max="13570" width="19" customWidth="1"/>
    <col min="13571" max="13571" width="22.28515625" customWidth="1"/>
    <col min="13572" max="13572" width="21.85546875" customWidth="1"/>
    <col min="13573" max="13573" width="29.85546875" customWidth="1"/>
    <col min="13825" max="13825" width="17" customWidth="1"/>
    <col min="13826" max="13826" width="19" customWidth="1"/>
    <col min="13827" max="13827" width="22.28515625" customWidth="1"/>
    <col min="13828" max="13828" width="21.85546875" customWidth="1"/>
    <col min="13829" max="13829" width="29.85546875" customWidth="1"/>
    <col min="14081" max="14081" width="17" customWidth="1"/>
    <col min="14082" max="14082" width="19" customWidth="1"/>
    <col min="14083" max="14083" width="22.28515625" customWidth="1"/>
    <col min="14084" max="14084" width="21.85546875" customWidth="1"/>
    <col min="14085" max="14085" width="29.85546875" customWidth="1"/>
    <col min="14337" max="14337" width="17" customWidth="1"/>
    <col min="14338" max="14338" width="19" customWidth="1"/>
    <col min="14339" max="14339" width="22.28515625" customWidth="1"/>
    <col min="14340" max="14340" width="21.85546875" customWidth="1"/>
    <col min="14341" max="14341" width="29.85546875" customWidth="1"/>
    <col min="14593" max="14593" width="17" customWidth="1"/>
    <col min="14594" max="14594" width="19" customWidth="1"/>
    <col min="14595" max="14595" width="22.28515625" customWidth="1"/>
    <col min="14596" max="14596" width="21.85546875" customWidth="1"/>
    <col min="14597" max="14597" width="29.85546875" customWidth="1"/>
    <col min="14849" max="14849" width="17" customWidth="1"/>
    <col min="14850" max="14850" width="19" customWidth="1"/>
    <col min="14851" max="14851" width="22.28515625" customWidth="1"/>
    <col min="14852" max="14852" width="21.85546875" customWidth="1"/>
    <col min="14853" max="14853" width="29.85546875" customWidth="1"/>
    <col min="15105" max="15105" width="17" customWidth="1"/>
    <col min="15106" max="15106" width="19" customWidth="1"/>
    <col min="15107" max="15107" width="22.28515625" customWidth="1"/>
    <col min="15108" max="15108" width="21.85546875" customWidth="1"/>
    <col min="15109" max="15109" width="29.85546875" customWidth="1"/>
    <col min="15361" max="15361" width="17" customWidth="1"/>
    <col min="15362" max="15362" width="19" customWidth="1"/>
    <col min="15363" max="15363" width="22.28515625" customWidth="1"/>
    <col min="15364" max="15364" width="21.85546875" customWidth="1"/>
    <col min="15365" max="15365" width="29.85546875" customWidth="1"/>
    <col min="15617" max="15617" width="17" customWidth="1"/>
    <col min="15618" max="15618" width="19" customWidth="1"/>
    <col min="15619" max="15619" width="22.28515625" customWidth="1"/>
    <col min="15620" max="15620" width="21.85546875" customWidth="1"/>
    <col min="15621" max="15621" width="29.85546875" customWidth="1"/>
    <col min="15873" max="15873" width="17" customWidth="1"/>
    <col min="15874" max="15874" width="19" customWidth="1"/>
    <col min="15875" max="15875" width="22.28515625" customWidth="1"/>
    <col min="15876" max="15876" width="21.85546875" customWidth="1"/>
    <col min="15877" max="15877" width="29.85546875" customWidth="1"/>
    <col min="16129" max="16129" width="17" customWidth="1"/>
    <col min="16130" max="16130" width="19" customWidth="1"/>
    <col min="16131" max="16131" width="22.28515625" customWidth="1"/>
    <col min="16132" max="16132" width="21.85546875" customWidth="1"/>
    <col min="16133" max="16133" width="29.85546875" customWidth="1"/>
  </cols>
  <sheetData>
    <row r="1" spans="1:7" ht="15.75" customHeight="1" x14ac:dyDescent="0.25">
      <c r="A1" s="216" t="s">
        <v>143</v>
      </c>
      <c r="B1" s="216"/>
      <c r="C1" s="216"/>
      <c r="D1" s="216"/>
      <c r="E1" s="216"/>
    </row>
    <row r="2" spans="1:7" ht="15.75" customHeight="1" x14ac:dyDescent="0.25">
      <c r="A2" s="216" t="s">
        <v>144</v>
      </c>
      <c r="B2" s="216"/>
      <c r="C2" s="216"/>
      <c r="D2" s="216"/>
      <c r="E2" s="216"/>
    </row>
    <row r="3" spans="1:7" ht="31.5" x14ac:dyDescent="0.25">
      <c r="A3" s="76" t="s">
        <v>65</v>
      </c>
      <c r="B3" s="65" t="s">
        <v>66</v>
      </c>
      <c r="C3" s="66" t="s">
        <v>67</v>
      </c>
      <c r="D3" s="66" t="s">
        <v>68</v>
      </c>
      <c r="E3" s="77" t="s">
        <v>69</v>
      </c>
    </row>
    <row r="4" spans="1:7" ht="15.75" x14ac:dyDescent="0.25">
      <c r="A4" s="212" t="s">
        <v>70</v>
      </c>
      <c r="B4" s="78" t="s">
        <v>71</v>
      </c>
      <c r="C4" s="67" t="s">
        <v>72</v>
      </c>
      <c r="D4" s="68" t="s">
        <v>74</v>
      </c>
      <c r="E4" s="72" t="s">
        <v>79</v>
      </c>
    </row>
    <row r="5" spans="1:7" ht="15.75" x14ac:dyDescent="0.25">
      <c r="A5" s="213"/>
      <c r="B5" s="69">
        <v>52.46636771300448</v>
      </c>
      <c r="C5" s="70">
        <v>19.133034379671152</v>
      </c>
      <c r="D5" s="70">
        <v>8.2959641255605376</v>
      </c>
      <c r="E5" s="73">
        <v>5.9790732436472345</v>
      </c>
      <c r="G5" s="2"/>
    </row>
    <row r="6" spans="1:7" ht="15.75" x14ac:dyDescent="0.25">
      <c r="A6" s="214" t="s">
        <v>75</v>
      </c>
      <c r="B6" s="78" t="s">
        <v>73</v>
      </c>
      <c r="C6" s="67" t="s">
        <v>72</v>
      </c>
      <c r="D6" s="67" t="s">
        <v>79</v>
      </c>
      <c r="E6" s="72" t="s">
        <v>74</v>
      </c>
      <c r="G6" s="2"/>
    </row>
    <row r="7" spans="1:7" ht="15.75" x14ac:dyDescent="0.25">
      <c r="A7" s="213"/>
      <c r="B7" s="69">
        <v>29.787234042553191</v>
      </c>
      <c r="C7" s="70">
        <v>15.106382978723405</v>
      </c>
      <c r="D7" s="70">
        <v>12.553191489361701</v>
      </c>
      <c r="E7" s="73">
        <v>12.127659574468085</v>
      </c>
      <c r="G7" s="2"/>
    </row>
    <row r="8" spans="1:7" ht="15.75" x14ac:dyDescent="0.25">
      <c r="A8" s="214" t="s">
        <v>77</v>
      </c>
      <c r="B8" s="75" t="s">
        <v>73</v>
      </c>
      <c r="C8" s="71" t="s">
        <v>76</v>
      </c>
      <c r="D8" s="72" t="s">
        <v>78</v>
      </c>
      <c r="E8" s="72" t="s">
        <v>72</v>
      </c>
      <c r="G8" s="2"/>
    </row>
    <row r="9" spans="1:7" ht="15.75" x14ac:dyDescent="0.25">
      <c r="A9" s="213"/>
      <c r="B9" s="69">
        <v>46.619217081850536</v>
      </c>
      <c r="C9" s="70">
        <v>16.72597864768683</v>
      </c>
      <c r="D9" s="73">
        <v>8.8967971530249113</v>
      </c>
      <c r="E9" s="73">
        <v>7.1174377224199299</v>
      </c>
      <c r="G9" s="2"/>
    </row>
    <row r="10" spans="1:7" ht="15.75" customHeight="1" x14ac:dyDescent="0.25">
      <c r="A10" s="214" t="s">
        <v>80</v>
      </c>
      <c r="B10" s="75" t="s">
        <v>73</v>
      </c>
      <c r="C10" s="71" t="s">
        <v>76</v>
      </c>
      <c r="D10" s="71" t="s">
        <v>81</v>
      </c>
      <c r="E10" s="218" t="s">
        <v>94</v>
      </c>
      <c r="G10" s="2"/>
    </row>
    <row r="11" spans="1:7" ht="28.5" customHeight="1" x14ac:dyDescent="0.25">
      <c r="A11" s="217"/>
      <c r="B11" s="75"/>
      <c r="C11" s="71"/>
      <c r="D11" s="74"/>
      <c r="E11" s="219"/>
      <c r="G11" s="2"/>
    </row>
    <row r="12" spans="1:7" ht="18" customHeight="1" x14ac:dyDescent="0.25">
      <c r="A12" s="215"/>
      <c r="B12" s="69">
        <v>51.83946488294314</v>
      </c>
      <c r="C12" s="70">
        <v>13.377926421404682</v>
      </c>
      <c r="D12" s="73">
        <v>8.3612040133779271</v>
      </c>
      <c r="E12" s="73">
        <v>4.3478260869565215</v>
      </c>
      <c r="G12" s="2"/>
    </row>
    <row r="13" spans="1:7" ht="15.75" x14ac:dyDescent="0.25">
      <c r="A13" s="212" t="s">
        <v>82</v>
      </c>
      <c r="B13" s="75" t="s">
        <v>73</v>
      </c>
      <c r="C13" s="71" t="s">
        <v>76</v>
      </c>
      <c r="D13" s="71" t="s">
        <v>81</v>
      </c>
      <c r="E13" s="72" t="s">
        <v>84</v>
      </c>
      <c r="G13" s="2"/>
    </row>
    <row r="14" spans="1:7" ht="15.75" x14ac:dyDescent="0.25">
      <c r="A14" s="213"/>
      <c r="B14" s="69">
        <v>68.129330254041577</v>
      </c>
      <c r="C14" s="70">
        <v>7.7367205542725177</v>
      </c>
      <c r="D14" s="73">
        <v>4.0415704387990763</v>
      </c>
      <c r="E14" s="73">
        <v>3.8106235565819859</v>
      </c>
      <c r="G14" s="2"/>
    </row>
    <row r="15" spans="1:7" ht="15.75" x14ac:dyDescent="0.25">
      <c r="A15" s="214" t="s">
        <v>83</v>
      </c>
      <c r="B15" s="75" t="s">
        <v>73</v>
      </c>
      <c r="C15" s="71" t="s">
        <v>79</v>
      </c>
      <c r="D15" s="72" t="s">
        <v>76</v>
      </c>
      <c r="E15" s="72" t="s">
        <v>84</v>
      </c>
      <c r="G15" s="2"/>
    </row>
    <row r="16" spans="1:7" ht="15.75" x14ac:dyDescent="0.25">
      <c r="A16" s="213"/>
      <c r="B16" s="69">
        <v>59.246861924686186</v>
      </c>
      <c r="C16" s="70">
        <v>12.761506276150628</v>
      </c>
      <c r="D16" s="73">
        <v>5.98326359832636</v>
      </c>
      <c r="E16" s="73">
        <v>5.2301255230125516</v>
      </c>
      <c r="G16" s="2"/>
    </row>
    <row r="17" spans="1:7" ht="15.75" x14ac:dyDescent="0.25">
      <c r="A17" s="214" t="s">
        <v>85</v>
      </c>
      <c r="B17" s="75" t="s">
        <v>73</v>
      </c>
      <c r="C17" s="71" t="s">
        <v>79</v>
      </c>
      <c r="D17" s="72" t="s">
        <v>76</v>
      </c>
      <c r="E17" s="72" t="s">
        <v>84</v>
      </c>
      <c r="G17" s="2"/>
    </row>
    <row r="18" spans="1:7" ht="15.75" x14ac:dyDescent="0.25">
      <c r="A18" s="213"/>
      <c r="B18" s="69">
        <v>36.062717770034844</v>
      </c>
      <c r="C18" s="70">
        <v>14.111498257839722</v>
      </c>
      <c r="D18" s="73">
        <v>13.008130081300814</v>
      </c>
      <c r="E18" s="73">
        <v>12.659698025551682</v>
      </c>
      <c r="G18" s="2"/>
    </row>
    <row r="19" spans="1:7" ht="15.75" x14ac:dyDescent="0.25">
      <c r="A19" s="214" t="s">
        <v>86</v>
      </c>
      <c r="B19" s="71" t="s">
        <v>84</v>
      </c>
      <c r="C19" s="72" t="s">
        <v>76</v>
      </c>
      <c r="D19" s="74" t="s">
        <v>73</v>
      </c>
      <c r="E19" s="72" t="s">
        <v>95</v>
      </c>
      <c r="G19" s="2"/>
    </row>
    <row r="20" spans="1:7" ht="15.75" x14ac:dyDescent="0.25">
      <c r="A20" s="213"/>
      <c r="B20" s="69">
        <v>25.487804878048781</v>
      </c>
      <c r="C20" s="70">
        <v>22.073170731707318</v>
      </c>
      <c r="D20" s="73">
        <v>17.578397212543553</v>
      </c>
      <c r="E20" s="73">
        <v>9.1811846689895482</v>
      </c>
      <c r="G20" s="2"/>
    </row>
    <row r="21" spans="1:7" ht="15.75" x14ac:dyDescent="0.25">
      <c r="A21" s="214" t="s">
        <v>87</v>
      </c>
      <c r="B21" s="71" t="s">
        <v>84</v>
      </c>
      <c r="C21" s="72" t="s">
        <v>76</v>
      </c>
      <c r="D21" s="68" t="s">
        <v>74</v>
      </c>
      <c r="E21" s="74" t="s">
        <v>73</v>
      </c>
      <c r="F21" s="1"/>
      <c r="G21" s="2"/>
    </row>
    <row r="22" spans="1:7" ht="15.75" x14ac:dyDescent="0.25">
      <c r="A22" s="213"/>
      <c r="B22" s="69">
        <v>32.547115273442017</v>
      </c>
      <c r="C22" s="70">
        <v>27.818244883801597</v>
      </c>
      <c r="D22" s="73">
        <v>8.4980922650017341</v>
      </c>
      <c r="E22" s="73">
        <v>7.6771881142328597</v>
      </c>
      <c r="F22" s="1"/>
      <c r="G22" s="2"/>
    </row>
    <row r="23" spans="1:7" ht="15.75" x14ac:dyDescent="0.25">
      <c r="A23" s="214" t="s">
        <v>88</v>
      </c>
      <c r="B23" s="71" t="s">
        <v>84</v>
      </c>
      <c r="C23" s="72" t="s">
        <v>76</v>
      </c>
      <c r="D23" s="72" t="s">
        <v>74</v>
      </c>
      <c r="E23" s="72" t="s">
        <v>89</v>
      </c>
      <c r="G23" s="2"/>
    </row>
    <row r="24" spans="1:7" ht="15.75" x14ac:dyDescent="0.25">
      <c r="A24" s="215"/>
      <c r="B24" s="69">
        <v>36.806421446384043</v>
      </c>
      <c r="C24" s="70">
        <v>26.636533665835412</v>
      </c>
      <c r="D24" s="73">
        <v>12.24283042394015</v>
      </c>
      <c r="E24" s="79">
        <v>5.7512468827930174</v>
      </c>
      <c r="G24" s="2"/>
    </row>
    <row r="25" spans="1:7" ht="15.75" x14ac:dyDescent="0.25">
      <c r="A25" s="212" t="s">
        <v>90</v>
      </c>
      <c r="B25" s="71" t="s">
        <v>84</v>
      </c>
      <c r="C25" s="71" t="s">
        <v>76</v>
      </c>
      <c r="D25" s="72" t="s">
        <v>74</v>
      </c>
      <c r="E25" s="72" t="s">
        <v>89</v>
      </c>
      <c r="G25" s="2"/>
    </row>
    <row r="26" spans="1:7" ht="15.75" x14ac:dyDescent="0.25">
      <c r="A26" s="213"/>
      <c r="B26" s="69">
        <v>41.270981647181763</v>
      </c>
      <c r="C26" s="70">
        <v>21.396381686369274</v>
      </c>
      <c r="D26" s="73">
        <v>15.211286003526874</v>
      </c>
      <c r="E26" s="73">
        <v>6.263470707334597</v>
      </c>
      <c r="G26" s="2"/>
    </row>
    <row r="27" spans="1:7" ht="15.75" x14ac:dyDescent="0.25">
      <c r="A27" s="214" t="s">
        <v>91</v>
      </c>
      <c r="B27" s="71" t="s">
        <v>84</v>
      </c>
      <c r="C27" s="74" t="s">
        <v>74</v>
      </c>
      <c r="D27" s="72" t="s">
        <v>76</v>
      </c>
      <c r="E27" s="72" t="s">
        <v>96</v>
      </c>
      <c r="G27" s="2"/>
    </row>
    <row r="28" spans="1:7" ht="15.75" x14ac:dyDescent="0.25">
      <c r="A28" s="213"/>
      <c r="B28" s="69">
        <v>46.288238837940959</v>
      </c>
      <c r="C28" s="70">
        <v>16.687863980186091</v>
      </c>
      <c r="D28" s="73">
        <v>12.838878104290782</v>
      </c>
      <c r="E28" s="73">
        <v>6.7005823682977441</v>
      </c>
      <c r="G28" s="2"/>
    </row>
    <row r="29" spans="1:7" ht="15.75" x14ac:dyDescent="0.25">
      <c r="A29" s="214" t="s">
        <v>92</v>
      </c>
      <c r="B29" s="74" t="s">
        <v>84</v>
      </c>
      <c r="C29" s="74" t="s">
        <v>76</v>
      </c>
      <c r="D29" s="72" t="s">
        <v>74</v>
      </c>
      <c r="E29" s="74" t="s">
        <v>73</v>
      </c>
      <c r="G29" s="2"/>
    </row>
    <row r="30" spans="1:7" ht="15.75" x14ac:dyDescent="0.25">
      <c r="A30" s="215"/>
      <c r="B30" s="69">
        <v>33.655614910305651</v>
      </c>
      <c r="C30" s="70">
        <v>19.247126690506676</v>
      </c>
      <c r="D30" s="73">
        <v>11.959736876959076</v>
      </c>
      <c r="E30" s="73">
        <v>9.6463732285550297</v>
      </c>
      <c r="G30" s="2"/>
    </row>
    <row r="31" spans="1:7" ht="15.75" x14ac:dyDescent="0.25">
      <c r="A31" s="3" t="s">
        <v>159</v>
      </c>
      <c r="B31" s="82"/>
      <c r="C31" s="82"/>
      <c r="D31" s="82"/>
      <c r="E31" s="82"/>
    </row>
    <row r="32" spans="1:7" ht="15.75" x14ac:dyDescent="0.25">
      <c r="A32" s="63"/>
      <c r="B32" s="64"/>
      <c r="C32" s="64"/>
      <c r="D32" s="64"/>
      <c r="E32" s="64"/>
    </row>
  </sheetData>
  <mergeCells count="16">
    <mergeCell ref="A1:E1"/>
    <mergeCell ref="A4:A5"/>
    <mergeCell ref="A6:A7"/>
    <mergeCell ref="A8:A9"/>
    <mergeCell ref="A10:A12"/>
    <mergeCell ref="E10:E11"/>
    <mergeCell ref="A2:E2"/>
    <mergeCell ref="A25:A26"/>
    <mergeCell ref="A27:A28"/>
    <mergeCell ref="A29:A30"/>
    <mergeCell ref="A13:A14"/>
    <mergeCell ref="A15:A16"/>
    <mergeCell ref="A17:A18"/>
    <mergeCell ref="A19:A20"/>
    <mergeCell ref="A21:A22"/>
    <mergeCell ref="A23:A2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activeCell="A17" sqref="A17:J18"/>
    </sheetView>
  </sheetViews>
  <sheetFormatPr defaultRowHeight="15" x14ac:dyDescent="0.25"/>
  <cols>
    <col min="1" max="1" width="6.7109375" customWidth="1"/>
    <col min="2" max="2" width="7.85546875" customWidth="1"/>
    <col min="3" max="3" width="8.7109375" customWidth="1"/>
    <col min="4" max="4" width="9.85546875" customWidth="1"/>
    <col min="5" max="5" width="8.28515625" customWidth="1"/>
    <col min="7" max="7" width="10.28515625" customWidth="1"/>
    <col min="10" max="10" width="9.7109375" customWidth="1"/>
  </cols>
  <sheetData>
    <row r="1" spans="1:10" s="1" customFormat="1" ht="21.75" customHeight="1" x14ac:dyDescent="0.25">
      <c r="A1" s="220" t="s">
        <v>139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ht="17.25" customHeight="1" x14ac:dyDescent="0.25">
      <c r="A2" s="224" t="s">
        <v>204</v>
      </c>
      <c r="B2" s="225"/>
      <c r="C2" s="225"/>
      <c r="D2" s="225"/>
      <c r="E2" s="225"/>
      <c r="F2" s="225"/>
      <c r="G2" s="225"/>
      <c r="H2" s="225"/>
      <c r="I2" s="225"/>
      <c r="J2" s="225"/>
    </row>
    <row r="3" spans="1:10" ht="38.25" customHeight="1" x14ac:dyDescent="0.25">
      <c r="A3" s="226" t="s">
        <v>97</v>
      </c>
      <c r="B3" s="228" t="s">
        <v>163</v>
      </c>
      <c r="C3" s="228"/>
      <c r="D3" s="228"/>
      <c r="E3" s="228" t="s">
        <v>101</v>
      </c>
      <c r="F3" s="228"/>
      <c r="G3" s="228"/>
      <c r="H3" s="228" t="s">
        <v>164</v>
      </c>
      <c r="I3" s="228"/>
      <c r="J3" s="228"/>
    </row>
    <row r="4" spans="1:10" ht="38.25" x14ac:dyDescent="0.25">
      <c r="A4" s="227"/>
      <c r="B4" s="87" t="s">
        <v>102</v>
      </c>
      <c r="C4" s="83" t="s">
        <v>99</v>
      </c>
      <c r="D4" s="83" t="s">
        <v>100</v>
      </c>
      <c r="E4" s="87" t="s">
        <v>102</v>
      </c>
      <c r="F4" s="83" t="s">
        <v>99</v>
      </c>
      <c r="G4" s="83" t="s">
        <v>100</v>
      </c>
      <c r="H4" s="87" t="s">
        <v>102</v>
      </c>
      <c r="I4" s="83" t="s">
        <v>99</v>
      </c>
      <c r="J4" s="83" t="s">
        <v>100</v>
      </c>
    </row>
    <row r="5" spans="1:10" x14ac:dyDescent="0.25">
      <c r="A5" s="84">
        <v>2002</v>
      </c>
      <c r="B5" s="85">
        <v>73.410950940010366</v>
      </c>
      <c r="C5" s="85">
        <v>69.421274923221475</v>
      </c>
      <c r="D5" s="85">
        <v>77.472203371202539</v>
      </c>
      <c r="E5" s="85">
        <v>73.180279556995686</v>
      </c>
      <c r="F5" s="85">
        <v>69.447286312502257</v>
      </c>
      <c r="G5" s="85">
        <v>76.932212324926923</v>
      </c>
      <c r="H5" s="85">
        <f t="shared" ref="H5:J16" si="0">B5-E5</f>
        <v>0.23067138301468049</v>
      </c>
      <c r="I5" s="85">
        <f t="shared" si="0"/>
        <v>-2.6011389280782282E-2</v>
      </c>
      <c r="J5" s="85">
        <f t="shared" si="0"/>
        <v>0.53999104627561678</v>
      </c>
    </row>
    <row r="6" spans="1:10" x14ac:dyDescent="0.25">
      <c r="A6" s="84">
        <v>2003</v>
      </c>
      <c r="B6" s="85">
        <v>73.710531327095694</v>
      </c>
      <c r="C6" s="85">
        <v>69.691152696673242</v>
      </c>
      <c r="D6" s="85">
        <v>77.801039707328897</v>
      </c>
      <c r="E6" s="85">
        <v>73.562649943795009</v>
      </c>
      <c r="F6" s="85">
        <v>69.848966786094351</v>
      </c>
      <c r="G6" s="85">
        <v>77.278806754647761</v>
      </c>
      <c r="H6" s="85">
        <f t="shared" si="0"/>
        <v>0.14788138330068534</v>
      </c>
      <c r="I6" s="85">
        <f t="shared" si="0"/>
        <v>-0.15781408942110886</v>
      </c>
      <c r="J6" s="85">
        <f t="shared" si="0"/>
        <v>0.52223295268113645</v>
      </c>
    </row>
    <row r="7" spans="1:10" x14ac:dyDescent="0.25">
      <c r="A7" s="84">
        <v>2004</v>
      </c>
      <c r="B7" s="85">
        <v>73.904170401261254</v>
      </c>
      <c r="C7" s="85">
        <v>69.896430044244951</v>
      </c>
      <c r="D7" s="85">
        <v>77.976322661670423</v>
      </c>
      <c r="E7" s="85">
        <v>73.933287775225054</v>
      </c>
      <c r="F7" s="85">
        <v>70.243207228588233</v>
      </c>
      <c r="G7" s="85">
        <v>77.617947596884804</v>
      </c>
      <c r="H7" s="85">
        <f t="shared" si="0"/>
        <v>-2.9117373963799764E-2</v>
      </c>
      <c r="I7" s="85">
        <f t="shared" si="0"/>
        <v>-0.34677718434328142</v>
      </c>
      <c r="J7" s="85">
        <f t="shared" si="0"/>
        <v>0.3583750647856192</v>
      </c>
    </row>
    <row r="8" spans="1:10" x14ac:dyDescent="0.25">
      <c r="A8" s="84">
        <v>2005</v>
      </c>
      <c r="B8" s="85">
        <v>74.272429754522818</v>
      </c>
      <c r="C8" s="85">
        <v>70.258335251495183</v>
      </c>
      <c r="D8" s="85">
        <v>78.342514583569582</v>
      </c>
      <c r="E8" s="85">
        <v>74.300912116243367</v>
      </c>
      <c r="F8" s="85">
        <v>70.629807073139432</v>
      </c>
      <c r="G8" s="85">
        <v>77.949602713352661</v>
      </c>
      <c r="H8" s="85">
        <f t="shared" si="0"/>
        <v>-2.8482361720548965E-2</v>
      </c>
      <c r="I8" s="85">
        <f t="shared" si="0"/>
        <v>-0.37147182164424919</v>
      </c>
      <c r="J8" s="85">
        <f t="shared" si="0"/>
        <v>0.39291187021692053</v>
      </c>
    </row>
    <row r="9" spans="1:10" x14ac:dyDescent="0.25">
      <c r="A9" s="84">
        <v>2006</v>
      </c>
      <c r="B9" s="85">
        <v>74.634354730558627</v>
      </c>
      <c r="C9" s="85">
        <v>70.691825123764858</v>
      </c>
      <c r="D9" s="85">
        <v>78.60398514773145</v>
      </c>
      <c r="E9" s="85">
        <v>74.660956993339113</v>
      </c>
      <c r="F9" s="85">
        <v>71.00859172357633</v>
      </c>
      <c r="G9" s="85">
        <v>78.27375349183616</v>
      </c>
      <c r="H9" s="85">
        <f t="shared" si="0"/>
        <v>-2.660226278048583E-2</v>
      </c>
      <c r="I9" s="85">
        <f t="shared" si="0"/>
        <v>-0.31676659981147282</v>
      </c>
      <c r="J9" s="85">
        <f t="shared" si="0"/>
        <v>0.33023165589528958</v>
      </c>
    </row>
    <row r="10" spans="1:10" x14ac:dyDescent="0.25">
      <c r="A10" s="84">
        <v>2007</v>
      </c>
      <c r="B10" s="85">
        <v>74.887450490785241</v>
      </c>
      <c r="C10" s="85">
        <v>71.001547012779341</v>
      </c>
      <c r="D10" s="85">
        <v>78.78061242755517</v>
      </c>
      <c r="E10" s="85">
        <v>75.009750936341064</v>
      </c>
      <c r="F10" s="85">
        <v>71.379411868834339</v>
      </c>
      <c r="G10" s="85">
        <v>78.590394412063674</v>
      </c>
      <c r="H10" s="85">
        <f t="shared" si="0"/>
        <v>-0.12230044555582253</v>
      </c>
      <c r="I10" s="85">
        <f t="shared" si="0"/>
        <v>-0.3778648560549982</v>
      </c>
      <c r="J10" s="85">
        <f t="shared" si="0"/>
        <v>0.19021801549149586</v>
      </c>
    </row>
    <row r="11" spans="1:10" x14ac:dyDescent="0.25">
      <c r="A11" s="84">
        <v>2008</v>
      </c>
      <c r="B11" s="85">
        <v>75.100574203152661</v>
      </c>
      <c r="C11" s="85">
        <v>71.206752025153818</v>
      </c>
      <c r="D11" s="85">
        <v>78.9908404250681</v>
      </c>
      <c r="E11" s="85">
        <v>75.347530267464947</v>
      </c>
      <c r="F11" s="85">
        <v>71.742142724951563</v>
      </c>
      <c r="G11" s="85">
        <v>78.899532658911056</v>
      </c>
      <c r="H11" s="85">
        <f t="shared" si="0"/>
        <v>-0.24695606431228612</v>
      </c>
      <c r="I11" s="85">
        <f t="shared" si="0"/>
        <v>-0.53539069979774467</v>
      </c>
      <c r="J11" s="85">
        <f t="shared" si="0"/>
        <v>9.1307766157044057E-2</v>
      </c>
    </row>
    <row r="12" spans="1:10" x14ac:dyDescent="0.25">
      <c r="A12" s="84">
        <v>2009</v>
      </c>
      <c r="B12" s="85">
        <v>75.203120446096918</v>
      </c>
      <c r="C12" s="85">
        <v>71.293398306225953</v>
      </c>
      <c r="D12" s="85">
        <v>79.106876758521025</v>
      </c>
      <c r="E12" s="85">
        <v>75.683246888522248</v>
      </c>
      <c r="F12" s="85">
        <v>72.096683216482745</v>
      </c>
      <c r="G12" s="85">
        <v>79.20118778021326</v>
      </c>
      <c r="H12" s="85">
        <f t="shared" si="0"/>
        <v>-0.48012644242533042</v>
      </c>
      <c r="I12" s="85">
        <f t="shared" si="0"/>
        <v>-0.80328491025679227</v>
      </c>
      <c r="J12" s="85">
        <f t="shared" si="0"/>
        <v>-9.4311021692234931E-2</v>
      </c>
    </row>
    <row r="13" spans="1:10" x14ac:dyDescent="0.25">
      <c r="A13" s="84">
        <v>2010</v>
      </c>
      <c r="B13" s="85">
        <v>75.427027929552096</v>
      </c>
      <c r="C13" s="85">
        <v>71.534566875684618</v>
      </c>
      <c r="D13" s="85">
        <v>79.300305815290898</v>
      </c>
      <c r="E13" s="85">
        <v>76.005429142547058</v>
      </c>
      <c r="F13" s="85">
        <v>72.442955106155381</v>
      </c>
      <c r="G13" s="85">
        <v>79.49539138750103</v>
      </c>
      <c r="H13" s="85">
        <f t="shared" si="0"/>
        <v>-0.57840121299496161</v>
      </c>
      <c r="I13" s="85">
        <f t="shared" si="0"/>
        <v>-0.90838823047076289</v>
      </c>
      <c r="J13" s="85">
        <f t="shared" si="0"/>
        <v>-0.19508557221013234</v>
      </c>
    </row>
    <row r="14" spans="1:10" x14ac:dyDescent="0.25">
      <c r="A14" s="84">
        <v>2011</v>
      </c>
      <c r="B14" s="85">
        <v>75.436832885759358</v>
      </c>
      <c r="C14" s="85">
        <v>71.637906169628906</v>
      </c>
      <c r="D14" s="85">
        <v>79.204161699173085</v>
      </c>
      <c r="E14" s="85">
        <v>76.322143113259713</v>
      </c>
      <c r="F14" s="85">
        <v>72.780218547782283</v>
      </c>
      <c r="G14" s="85">
        <v>79.781411718576265</v>
      </c>
      <c r="H14" s="85">
        <f t="shared" si="0"/>
        <v>-0.88531022750035504</v>
      </c>
      <c r="I14" s="85">
        <f t="shared" si="0"/>
        <v>-1.1423123781533775</v>
      </c>
      <c r="J14" s="85">
        <f t="shared" si="0"/>
        <v>-0.57725001940318066</v>
      </c>
    </row>
    <row r="15" spans="1:10" x14ac:dyDescent="0.25">
      <c r="A15" s="84">
        <v>2012</v>
      </c>
      <c r="B15" s="85">
        <v>75.638969582397181</v>
      </c>
      <c r="C15" s="85">
        <v>71.88192975619522</v>
      </c>
      <c r="D15" s="85">
        <v>79.34845486798902</v>
      </c>
      <c r="E15" s="85">
        <v>76.629104121965881</v>
      </c>
      <c r="F15" s="85">
        <v>73.109154729432291</v>
      </c>
      <c r="G15" s="85">
        <v>80.060116405779937</v>
      </c>
      <c r="H15" s="85">
        <f t="shared" si="0"/>
        <v>-0.99013453956870023</v>
      </c>
      <c r="I15" s="85">
        <f t="shared" si="0"/>
        <v>-1.227224973237071</v>
      </c>
      <c r="J15" s="85">
        <f t="shared" si="0"/>
        <v>-0.71166153779091701</v>
      </c>
    </row>
    <row r="16" spans="1:10" x14ac:dyDescent="0.25">
      <c r="A16" s="83">
        <v>2013</v>
      </c>
      <c r="B16" s="86">
        <v>75.68911502174771</v>
      </c>
      <c r="C16" s="86">
        <v>71.964601128115021</v>
      </c>
      <c r="D16" s="86">
        <v>79.364174585943573</v>
      </c>
      <c r="E16" s="86">
        <v>76.924225034905788</v>
      </c>
      <c r="F16" s="86">
        <v>73.429733501984316</v>
      </c>
      <c r="G16" s="86">
        <v>80.331557443904742</v>
      </c>
      <c r="H16" s="86">
        <f t="shared" si="0"/>
        <v>-1.2351100131580779</v>
      </c>
      <c r="I16" s="86">
        <f t="shared" si="0"/>
        <v>-1.4651323738692952</v>
      </c>
      <c r="J16" s="86">
        <f t="shared" si="0"/>
        <v>-0.96738285796116941</v>
      </c>
    </row>
    <row r="17" spans="1:11" ht="40.5" customHeight="1" x14ac:dyDescent="0.25">
      <c r="A17" s="222" t="s">
        <v>205</v>
      </c>
      <c r="B17" s="222"/>
      <c r="C17" s="222"/>
      <c r="D17" s="222"/>
      <c r="E17" s="222"/>
      <c r="F17" s="222"/>
      <c r="G17" s="222"/>
      <c r="H17" s="222"/>
      <c r="I17" s="222"/>
      <c r="J17" s="222"/>
    </row>
    <row r="18" spans="1:11" ht="15" hidden="1" customHeight="1" x14ac:dyDescent="0.25">
      <c r="A18" s="223"/>
      <c r="B18" s="223"/>
      <c r="C18" s="223"/>
      <c r="D18" s="223"/>
      <c r="E18" s="223"/>
      <c r="F18" s="223"/>
      <c r="G18" s="223"/>
      <c r="H18" s="223"/>
      <c r="I18" s="223"/>
      <c r="J18" s="223"/>
      <c r="K18" s="189"/>
    </row>
    <row r="19" spans="1:11" ht="15.75" x14ac:dyDescent="0.25">
      <c r="A19" s="187"/>
      <c r="B19" s="188"/>
      <c r="C19" s="189"/>
      <c r="D19" s="190"/>
      <c r="E19" s="189"/>
      <c r="F19" s="189"/>
      <c r="G19" s="189"/>
      <c r="H19" s="189"/>
      <c r="I19" s="189"/>
      <c r="J19" s="189"/>
      <c r="K19" s="189"/>
    </row>
  </sheetData>
  <mergeCells count="7">
    <mergeCell ref="A1:J1"/>
    <mergeCell ref="A17:J18"/>
    <mergeCell ref="A2:J2"/>
    <mergeCell ref="A3:A4"/>
    <mergeCell ref="B3:D3"/>
    <mergeCell ref="E3:G3"/>
    <mergeCell ref="H3:J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E38" zoomScale="86" zoomScaleNormal="86" workbookViewId="0">
      <selection activeCell="N64" sqref="N64"/>
    </sheetView>
  </sheetViews>
  <sheetFormatPr defaultRowHeight="15" x14ac:dyDescent="0.25"/>
  <sheetData>
    <row r="1" spans="1:13" x14ac:dyDescent="0.25">
      <c r="A1" s="88" t="s">
        <v>103</v>
      </c>
      <c r="B1" s="88">
        <v>2002</v>
      </c>
      <c r="C1" s="88">
        <v>2003</v>
      </c>
      <c r="D1" s="88">
        <v>2004</v>
      </c>
      <c r="E1" s="88">
        <v>2005</v>
      </c>
      <c r="F1" s="88">
        <v>2006</v>
      </c>
      <c r="G1" s="88">
        <v>2007</v>
      </c>
      <c r="H1" s="88">
        <v>2008</v>
      </c>
      <c r="I1" s="88">
        <v>2009</v>
      </c>
      <c r="J1" s="88">
        <v>2010</v>
      </c>
      <c r="K1" s="88">
        <v>2011</v>
      </c>
      <c r="L1" s="88">
        <v>2012</v>
      </c>
      <c r="M1" s="88">
        <v>2013</v>
      </c>
    </row>
    <row r="2" spans="1:13" x14ac:dyDescent="0.25">
      <c r="A2" s="89" t="s">
        <v>104</v>
      </c>
      <c r="B2" s="88">
        <v>-1.8189849008385957</v>
      </c>
      <c r="C2" s="88">
        <v>-1.8166032868922173</v>
      </c>
      <c r="D2" s="88">
        <v>-1.8148475844142429</v>
      </c>
      <c r="E2" s="88">
        <v>-1.8361943423195919</v>
      </c>
      <c r="F2" s="88">
        <v>-1.8658340395939306</v>
      </c>
      <c r="G2" s="88">
        <v>-1.8986668591911673</v>
      </c>
      <c r="H2" s="88">
        <v>-1.9046453566196211</v>
      </c>
      <c r="I2" s="88">
        <v>-1.9209249894082423</v>
      </c>
      <c r="J2" s="88">
        <v>-1.9367538925589858</v>
      </c>
      <c r="K2" s="88">
        <v>-1.9563941362712665</v>
      </c>
      <c r="L2" s="88">
        <v>-1.9636096689232128</v>
      </c>
      <c r="M2" s="88">
        <v>-1.9694884059024207</v>
      </c>
    </row>
    <row r="3" spans="1:13" x14ac:dyDescent="0.25">
      <c r="A3" s="90" t="s">
        <v>105</v>
      </c>
      <c r="B3" s="88">
        <v>-2.5820057154035641</v>
      </c>
      <c r="C3" s="88">
        <v>-2.5821280143145606</v>
      </c>
      <c r="D3" s="88">
        <v>-2.6081518265105923</v>
      </c>
      <c r="E3" s="88">
        <v>-2.621085974593377</v>
      </c>
      <c r="F3" s="88">
        <v>-2.645195786749059</v>
      </c>
      <c r="G3" s="88">
        <v>-2.6664026984809079</v>
      </c>
      <c r="H3" s="88">
        <v>-2.6800529107687212</v>
      </c>
      <c r="I3" s="88">
        <v>-2.7110741259505273</v>
      </c>
      <c r="J3" s="88">
        <v>-2.7244575298679194</v>
      </c>
      <c r="K3" s="88">
        <v>-2.7183872864000351</v>
      </c>
      <c r="L3" s="88">
        <v>-2.7247643337780572</v>
      </c>
      <c r="M3" s="88">
        <v>-2.7290681966198109</v>
      </c>
    </row>
    <row r="4" spans="1:13" x14ac:dyDescent="0.25">
      <c r="A4" s="90" t="s">
        <v>106</v>
      </c>
      <c r="B4" s="88">
        <v>-2.8349223639830647</v>
      </c>
      <c r="C4" s="88">
        <v>-2.8515556286973558</v>
      </c>
      <c r="D4" s="88">
        <v>-2.851140638890763</v>
      </c>
      <c r="E4" s="88">
        <v>-2.872593672146122</v>
      </c>
      <c r="F4" s="88">
        <v>-2.8849843955558017</v>
      </c>
      <c r="G4" s="88">
        <v>-2.9242749216087018</v>
      </c>
      <c r="H4" s="88">
        <v>-2.9128311823984161</v>
      </c>
      <c r="I4" s="88">
        <v>-2.9290369565970864</v>
      </c>
      <c r="J4" s="88">
        <v>-2.9326466998233376</v>
      </c>
      <c r="K4" s="88">
        <v>-2.9489362543492383</v>
      </c>
      <c r="L4" s="88">
        <v>-2.9576426686878654</v>
      </c>
      <c r="M4" s="88">
        <v>-2.9651637219887728</v>
      </c>
    </row>
    <row r="5" spans="1:13" x14ac:dyDescent="0.25">
      <c r="A5" s="90" t="s">
        <v>107</v>
      </c>
      <c r="B5" s="88">
        <v>-2.7691962131542929</v>
      </c>
      <c r="C5" s="88">
        <v>-2.7596933411525395</v>
      </c>
      <c r="D5" s="88">
        <v>-2.7673618912970555</v>
      </c>
      <c r="E5" s="88">
        <v>-2.7736335589943839</v>
      </c>
      <c r="F5" s="88">
        <v>-2.7836064451503493</v>
      </c>
      <c r="G5" s="88">
        <v>-2.7912324701619502</v>
      </c>
      <c r="H5" s="88">
        <v>-2.8034212764966591</v>
      </c>
      <c r="I5" s="88">
        <v>-2.8192778968024097</v>
      </c>
      <c r="J5" s="88">
        <v>-2.8326560662515523</v>
      </c>
      <c r="K5" s="88">
        <v>-2.8445117279751795</v>
      </c>
      <c r="L5" s="88">
        <v>-2.8173846958344253</v>
      </c>
      <c r="M5" s="88">
        <v>-2.829094340630844</v>
      </c>
    </row>
    <row r="6" spans="1:13" x14ac:dyDescent="0.25">
      <c r="A6" s="90" t="s">
        <v>108</v>
      </c>
      <c r="B6" s="88">
        <v>-2.3525722911906257</v>
      </c>
      <c r="C6" s="88">
        <v>-2.3531800324986456</v>
      </c>
      <c r="D6" s="88">
        <v>-2.3375001145143233</v>
      </c>
      <c r="E6" s="88">
        <v>-2.3340200952790107</v>
      </c>
      <c r="F6" s="88">
        <v>-2.3287510451767743</v>
      </c>
      <c r="G6" s="88">
        <v>-2.3299377937483707</v>
      </c>
      <c r="H6" s="88">
        <v>-2.3313295199502155</v>
      </c>
      <c r="I6" s="88">
        <v>-2.3206365450599202</v>
      </c>
      <c r="J6" s="88">
        <v>-2.3245121979604733</v>
      </c>
      <c r="K6" s="88">
        <v>-2.3288716110034366</v>
      </c>
      <c r="L6" s="88">
        <v>-2.3376739961442521</v>
      </c>
      <c r="M6" s="88">
        <v>-2.3307051321990828</v>
      </c>
    </row>
    <row r="7" spans="1:13" x14ac:dyDescent="0.25">
      <c r="A7" s="90" t="s">
        <v>109</v>
      </c>
      <c r="B7" s="88">
        <v>-2.165019259667456</v>
      </c>
      <c r="C7" s="88">
        <v>-2.1646547770176454</v>
      </c>
      <c r="D7" s="88">
        <v>-2.1673078886028074</v>
      </c>
      <c r="E7" s="88">
        <v>-2.1755255099762638</v>
      </c>
      <c r="F7" s="88">
        <v>-2.167430422899677</v>
      </c>
      <c r="G7" s="88">
        <v>-2.1708816537108877</v>
      </c>
      <c r="H7" s="88">
        <v>-2.1607677787608703</v>
      </c>
      <c r="I7" s="88">
        <v>-2.1633515818964231</v>
      </c>
      <c r="J7" s="88">
        <v>-2.1611808262965897</v>
      </c>
      <c r="K7" s="88">
        <v>-2.1746521852106575</v>
      </c>
      <c r="L7" s="88">
        <v>-2.180089247272242</v>
      </c>
      <c r="M7" s="88">
        <v>-2.1743007384307256</v>
      </c>
    </row>
    <row r="8" spans="1:13" x14ac:dyDescent="0.25">
      <c r="A8" s="90" t="s">
        <v>110</v>
      </c>
      <c r="B8" s="88">
        <v>-2.1027605643576202</v>
      </c>
      <c r="C8" s="88">
        <v>-2.099072843420188</v>
      </c>
      <c r="D8" s="88">
        <v>-2.1019617630020524</v>
      </c>
      <c r="E8" s="88">
        <v>-2.1098977757522461</v>
      </c>
      <c r="F8" s="88">
        <v>-2.1311210052907015</v>
      </c>
      <c r="G8" s="88">
        <v>-2.138034721338395</v>
      </c>
      <c r="H8" s="88">
        <v>-2.1358791515197253</v>
      </c>
      <c r="I8" s="88">
        <v>-2.1235902695306579</v>
      </c>
      <c r="J8" s="88">
        <v>-2.1215756695585282</v>
      </c>
      <c r="K8" s="88">
        <v>-2.1272961417051204</v>
      </c>
      <c r="L8" s="88">
        <v>-2.1333378347174681</v>
      </c>
      <c r="M8" s="88">
        <v>-2.1344800358373361</v>
      </c>
    </row>
    <row r="9" spans="1:13" x14ac:dyDescent="0.25">
      <c r="A9" s="90" t="s">
        <v>111</v>
      </c>
      <c r="B9" s="88">
        <v>-2.0233399502718585</v>
      </c>
      <c r="C9" s="88">
        <v>-2.0290208591414647</v>
      </c>
      <c r="D9" s="88">
        <v>-2.0336905439159794</v>
      </c>
      <c r="E9" s="88">
        <v>-2.0427253223962785</v>
      </c>
      <c r="F9" s="88">
        <v>-2.0520611873847594</v>
      </c>
      <c r="G9" s="88">
        <v>-2.0525928525915003</v>
      </c>
      <c r="H9" s="88">
        <v>-2.0474388662971905</v>
      </c>
      <c r="I9" s="88">
        <v>-2.0373230124545474</v>
      </c>
      <c r="J9" s="88">
        <v>-2.042233103864878</v>
      </c>
      <c r="K9" s="88">
        <v>-2.0570379668200247</v>
      </c>
      <c r="L9" s="88">
        <v>-2.07024759820992</v>
      </c>
      <c r="M9" s="88">
        <v>-2.0733517023869013</v>
      </c>
    </row>
    <row r="10" spans="1:13" x14ac:dyDescent="0.25">
      <c r="A10" s="90" t="s">
        <v>112</v>
      </c>
      <c r="B10" s="88">
        <v>-1.938626307258674</v>
      </c>
      <c r="C10" s="88">
        <v>-1.9413827366461049</v>
      </c>
      <c r="D10" s="88">
        <v>-1.9408706064443191</v>
      </c>
      <c r="E10" s="88">
        <v>-1.9413883868360728</v>
      </c>
      <c r="F10" s="88">
        <v>-1.9423248222109286</v>
      </c>
      <c r="G10" s="88">
        <v>-1.9462490649289628</v>
      </c>
      <c r="H10" s="88">
        <v>-1.9516723130450129</v>
      </c>
      <c r="I10" s="88">
        <v>-1.9534409414869249</v>
      </c>
      <c r="J10" s="88">
        <v>-1.966572699237503</v>
      </c>
      <c r="K10" s="88">
        <v>-1.9726644625904659</v>
      </c>
      <c r="L10" s="88">
        <v>-1.9736943699612597</v>
      </c>
      <c r="M10" s="88">
        <v>-1.9782273141064803</v>
      </c>
    </row>
    <row r="11" spans="1:13" x14ac:dyDescent="0.25">
      <c r="A11" s="90" t="s">
        <v>113</v>
      </c>
      <c r="B11" s="88">
        <v>-1.7832473296532323</v>
      </c>
      <c r="C11" s="88">
        <v>-1.7880622136943176</v>
      </c>
      <c r="D11" s="88">
        <v>-1.7901228047550699</v>
      </c>
      <c r="E11" s="88">
        <v>-1.7993842274620309</v>
      </c>
      <c r="F11" s="88">
        <v>-1.8186895848248847</v>
      </c>
      <c r="G11" s="88">
        <v>-1.8224416215285797</v>
      </c>
      <c r="H11" s="88">
        <v>-1.8216291720842681</v>
      </c>
      <c r="I11" s="88">
        <v>-1.8197307032507437</v>
      </c>
      <c r="J11" s="88">
        <v>-1.8264987878633472</v>
      </c>
      <c r="K11" s="88">
        <v>-1.8336131374913385</v>
      </c>
      <c r="L11" s="88">
        <v>-1.8376584669704816</v>
      </c>
      <c r="M11" s="88">
        <v>-1.8474188547710348</v>
      </c>
    </row>
    <row r="12" spans="1:13" x14ac:dyDescent="0.25">
      <c r="A12" s="91" t="s">
        <v>114</v>
      </c>
      <c r="B12" s="88">
        <v>-1.6091381581125945</v>
      </c>
      <c r="C12" s="88">
        <v>-1.6147777796547116</v>
      </c>
      <c r="D12" s="88">
        <v>-1.6189300651596983</v>
      </c>
      <c r="E12" s="88">
        <v>-1.6289968946801541</v>
      </c>
      <c r="F12" s="88">
        <v>-1.6364428956707768</v>
      </c>
      <c r="G12" s="88">
        <v>-1.6515017548203206</v>
      </c>
      <c r="H12" s="88">
        <v>-1.660670831235292</v>
      </c>
      <c r="I12" s="88">
        <v>-1.6679591718286308</v>
      </c>
      <c r="J12" s="88">
        <v>-1.6713380477140543</v>
      </c>
      <c r="K12" s="88">
        <v>-1.6731409007042291</v>
      </c>
      <c r="L12" s="88">
        <v>-1.6801582839809253</v>
      </c>
      <c r="M12" s="88">
        <v>-1.6850324223714859</v>
      </c>
    </row>
    <row r="13" spans="1:13" x14ac:dyDescent="0.25">
      <c r="A13" s="91" t="s">
        <v>115</v>
      </c>
      <c r="B13" s="88">
        <v>-1.4422676967259893</v>
      </c>
      <c r="C13" s="88">
        <v>-1.4589221813262101</v>
      </c>
      <c r="D13" s="88">
        <v>-1.4672161835356279</v>
      </c>
      <c r="E13" s="88">
        <v>-1.475240501875529</v>
      </c>
      <c r="F13" s="88">
        <v>-1.4781930163408687</v>
      </c>
      <c r="G13" s="88">
        <v>-1.4836117402843592</v>
      </c>
      <c r="H13" s="88">
        <v>-1.4875280048461108</v>
      </c>
      <c r="I13" s="88">
        <v>-1.4963019660252206</v>
      </c>
      <c r="J13" s="88">
        <v>-1.5059245630733433</v>
      </c>
      <c r="K13" s="88">
        <v>-1.5132247444768845</v>
      </c>
      <c r="L13" s="88">
        <v>-1.5167427768274637</v>
      </c>
      <c r="M13" s="88">
        <v>-1.5162657604539991</v>
      </c>
    </row>
    <row r="14" spans="1:13" x14ac:dyDescent="0.25">
      <c r="A14" s="91" t="s">
        <v>116</v>
      </c>
      <c r="B14" s="88">
        <v>-1.2678282403538415</v>
      </c>
      <c r="C14" s="88">
        <v>-1.2829352795429216</v>
      </c>
      <c r="D14" s="88">
        <v>-1.2934713532109743</v>
      </c>
      <c r="E14" s="88">
        <v>-1.306016064230638</v>
      </c>
      <c r="F14" s="88">
        <v>-1.3168908062518987</v>
      </c>
      <c r="G14" s="88">
        <v>-1.3264237269712675</v>
      </c>
      <c r="H14" s="88">
        <v>-1.3364120705219957</v>
      </c>
      <c r="I14" s="88">
        <v>-1.3380553481552599</v>
      </c>
      <c r="J14" s="88">
        <v>-1.3426277476003887</v>
      </c>
      <c r="K14" s="88">
        <v>-1.3458834871641732</v>
      </c>
      <c r="L14" s="88">
        <v>-1.3556748163139063</v>
      </c>
      <c r="M14" s="88">
        <v>-1.3610032851912612</v>
      </c>
    </row>
    <row r="15" spans="1:13" x14ac:dyDescent="0.25">
      <c r="A15" s="91" t="s">
        <v>117</v>
      </c>
      <c r="B15" s="88">
        <v>-1.0845365055843628</v>
      </c>
      <c r="C15" s="88">
        <v>-1.0949754908929952</v>
      </c>
      <c r="D15" s="88">
        <v>-1.1052355093795507</v>
      </c>
      <c r="E15" s="88">
        <v>-1.1214963633277979</v>
      </c>
      <c r="F15" s="88">
        <v>-1.1368481661778704</v>
      </c>
      <c r="G15" s="88">
        <v>-1.14863471709524</v>
      </c>
      <c r="H15" s="88">
        <v>-1.1605165607614236</v>
      </c>
      <c r="I15" s="88">
        <v>-1.171629537607807</v>
      </c>
      <c r="J15" s="88">
        <v>-1.1840771865225823</v>
      </c>
      <c r="K15" s="88">
        <v>-1.1877977191746423</v>
      </c>
      <c r="L15" s="88">
        <v>-1.195689735881899</v>
      </c>
      <c r="M15" s="88">
        <v>-1.1992833677038277</v>
      </c>
    </row>
    <row r="16" spans="1:13" x14ac:dyDescent="0.25">
      <c r="A16" s="91" t="s">
        <v>118</v>
      </c>
      <c r="B16" s="88">
        <v>-0.93103946149784245</v>
      </c>
      <c r="C16" s="88">
        <v>-0.93690954125175574</v>
      </c>
      <c r="D16" s="88">
        <v>-0.94170660291747377</v>
      </c>
      <c r="E16" s="88">
        <v>-0.94799705919387722</v>
      </c>
      <c r="F16" s="88">
        <v>-0.95362075534469548</v>
      </c>
      <c r="G16" s="88">
        <v>-0.96092585576512379</v>
      </c>
      <c r="H16" s="88">
        <v>-0.96941578208851797</v>
      </c>
      <c r="I16" s="88">
        <v>-0.98084418606856005</v>
      </c>
      <c r="J16" s="88">
        <v>-0.99381134620513456</v>
      </c>
      <c r="K16" s="88">
        <v>-1.0025533294926832</v>
      </c>
      <c r="L16" s="88">
        <v>-1.0148891750468805</v>
      </c>
      <c r="M16" s="88">
        <v>-1.0192407107792043</v>
      </c>
    </row>
    <row r="17" spans="1:13" x14ac:dyDescent="0.25">
      <c r="A17" s="91" t="s">
        <v>119</v>
      </c>
      <c r="B17" s="88">
        <v>-0.765212146215837</v>
      </c>
      <c r="C17" s="88">
        <v>-0.76828347965744803</v>
      </c>
      <c r="D17" s="88">
        <v>-0.77115383531485537</v>
      </c>
      <c r="E17" s="88">
        <v>-0.78145822384811447</v>
      </c>
      <c r="F17" s="88">
        <v>-0.79334705456404919</v>
      </c>
      <c r="G17" s="88">
        <v>-0.80285077765604052</v>
      </c>
      <c r="H17" s="88">
        <v>-0.81382868318851342</v>
      </c>
      <c r="I17" s="88">
        <v>-0.8162864540950272</v>
      </c>
      <c r="J17" s="88">
        <v>-0.82812974302591802</v>
      </c>
      <c r="K17" s="88">
        <v>-0.82772473643531319</v>
      </c>
      <c r="L17" s="88">
        <v>-0.83592042295354563</v>
      </c>
      <c r="M17" s="88">
        <v>-0.83745194376193999</v>
      </c>
    </row>
    <row r="18" spans="1:13" x14ac:dyDescent="0.25">
      <c r="A18" s="91" t="s">
        <v>120</v>
      </c>
      <c r="B18" s="88">
        <v>-0.61206576620625963</v>
      </c>
      <c r="C18" s="88">
        <v>-0.6211860582280021</v>
      </c>
      <c r="D18" s="88">
        <v>-0.62009128921661438</v>
      </c>
      <c r="E18" s="88">
        <v>-0.6261660022892318</v>
      </c>
      <c r="F18" s="88">
        <v>-0.63098843944741523</v>
      </c>
      <c r="G18" s="88">
        <v>-0.63482744920004242</v>
      </c>
      <c r="H18" s="88">
        <v>-0.64205849477526566</v>
      </c>
      <c r="I18" s="88">
        <v>-0.64606778880924054</v>
      </c>
      <c r="J18" s="88">
        <v>-0.6571002696266669</v>
      </c>
      <c r="K18" s="88">
        <v>-0.6608156916449428</v>
      </c>
      <c r="L18" s="88">
        <v>-0.66975983905308056</v>
      </c>
      <c r="M18" s="88">
        <v>-0.67328558211522593</v>
      </c>
    </row>
    <row r="19" spans="1:13" x14ac:dyDescent="0.25">
      <c r="A19" s="92" t="s">
        <v>121</v>
      </c>
      <c r="B19" s="88">
        <v>0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</row>
    <row r="20" spans="1:13" x14ac:dyDescent="0.25">
      <c r="A20" s="88"/>
      <c r="B20" s="88"/>
      <c r="C20" s="88"/>
      <c r="D20" s="88"/>
      <c r="E20" s="88"/>
      <c r="F20" s="88"/>
      <c r="G20" s="88"/>
    </row>
    <row r="21" spans="1:13" x14ac:dyDescent="0.25">
      <c r="A21" s="88"/>
      <c r="B21" s="88"/>
      <c r="C21" s="88"/>
      <c r="D21" s="88"/>
      <c r="E21" s="88"/>
      <c r="F21" s="88"/>
      <c r="G21" s="88"/>
    </row>
    <row r="22" spans="1:13" x14ac:dyDescent="0.25">
      <c r="A22" s="88" t="s">
        <v>122</v>
      </c>
      <c r="B22" s="88">
        <v>2002</v>
      </c>
      <c r="C22" s="88">
        <v>2003</v>
      </c>
      <c r="D22" s="88">
        <v>2004</v>
      </c>
      <c r="E22" s="88">
        <v>2005</v>
      </c>
      <c r="F22" s="88">
        <v>2006</v>
      </c>
      <c r="G22" s="88">
        <v>2007</v>
      </c>
      <c r="H22" s="88">
        <v>2008</v>
      </c>
      <c r="I22" s="88">
        <v>2009</v>
      </c>
      <c r="J22" s="88">
        <v>2010</v>
      </c>
      <c r="K22" s="88">
        <v>2011</v>
      </c>
      <c r="L22" s="88">
        <v>2012</v>
      </c>
      <c r="M22" s="88">
        <v>2013</v>
      </c>
    </row>
    <row r="23" spans="1:13" x14ac:dyDescent="0.25">
      <c r="A23" s="89" t="s">
        <v>104</v>
      </c>
      <c r="B23" s="88">
        <v>-1.7844684876357551</v>
      </c>
      <c r="C23" s="88">
        <v>-1.7817078095025318</v>
      </c>
      <c r="D23" s="88">
        <v>-1.7783353580490173</v>
      </c>
      <c r="E23" s="88">
        <v>-1.7966989309630417</v>
      </c>
      <c r="F23" s="88">
        <v>-1.8319294943838358</v>
      </c>
      <c r="G23" s="88">
        <v>-1.8634246646766237</v>
      </c>
      <c r="H23" s="88">
        <v>-1.8713983835124397</v>
      </c>
      <c r="I23" s="88">
        <v>-1.8811419175023483</v>
      </c>
      <c r="J23" s="88">
        <v>-1.8987419232498786</v>
      </c>
      <c r="K23" s="88">
        <v>-1.9264910105528212</v>
      </c>
      <c r="L23" s="88">
        <v>-1.9377877815212885</v>
      </c>
      <c r="M23" s="88">
        <v>-1.9424421305016319</v>
      </c>
    </row>
    <row r="24" spans="1:13" x14ac:dyDescent="0.25">
      <c r="A24" s="90" t="s">
        <v>105</v>
      </c>
      <c r="B24" s="88">
        <v>-2.5424490605214181</v>
      </c>
      <c r="C24" s="88">
        <v>-2.5268875124858599</v>
      </c>
      <c r="D24" s="88">
        <v>-2.5645113868178684</v>
      </c>
      <c r="E24" s="88">
        <v>-2.591540059886102</v>
      </c>
      <c r="F24" s="88">
        <v>-2.6160353925297706</v>
      </c>
      <c r="G24" s="88">
        <v>-2.6287159161941807</v>
      </c>
      <c r="H24" s="88">
        <v>-2.6289189377902882</v>
      </c>
      <c r="I24" s="88">
        <v>-2.6619749948991176</v>
      </c>
      <c r="J24" s="88">
        <v>-2.6766742299192585</v>
      </c>
      <c r="K24" s="88">
        <v>-2.6767814596555892</v>
      </c>
      <c r="L24" s="88">
        <v>-2.7013120964436657</v>
      </c>
      <c r="M24" s="88">
        <v>-2.7041360732292707</v>
      </c>
    </row>
    <row r="25" spans="1:13" x14ac:dyDescent="0.25">
      <c r="A25" s="90" t="s">
        <v>106</v>
      </c>
      <c r="B25" s="88">
        <v>-2.7802570769228461</v>
      </c>
      <c r="C25" s="88">
        <v>-2.7978946362043935</v>
      </c>
      <c r="D25" s="88">
        <v>-2.7939373709114732</v>
      </c>
      <c r="E25" s="88">
        <v>-2.8285554986679098</v>
      </c>
      <c r="F25" s="88">
        <v>-2.8439436261278526</v>
      </c>
      <c r="G25" s="88">
        <v>-2.8797742333732947</v>
      </c>
      <c r="H25" s="88">
        <v>-2.8589563808059202</v>
      </c>
      <c r="I25" s="88">
        <v>-2.856346286360997</v>
      </c>
      <c r="J25" s="88">
        <v>-2.8538076839815778</v>
      </c>
      <c r="K25" s="88">
        <v>-2.8782366516206519</v>
      </c>
      <c r="L25" s="88">
        <v>-2.8978463689904954</v>
      </c>
      <c r="M25" s="88">
        <v>-2.9061129113494388</v>
      </c>
    </row>
    <row r="26" spans="1:13" x14ac:dyDescent="0.25">
      <c r="A26" s="90" t="s">
        <v>107</v>
      </c>
      <c r="B26" s="88">
        <v>-2.6842292972515192</v>
      </c>
      <c r="C26" s="88">
        <v>-2.674617489118515</v>
      </c>
      <c r="D26" s="88">
        <v>-2.6771740702392064</v>
      </c>
      <c r="E26" s="88">
        <v>-2.6962431585197058</v>
      </c>
      <c r="F26" s="88">
        <v>-2.7061577274345128</v>
      </c>
      <c r="G26" s="88">
        <v>-2.7149616840639021</v>
      </c>
      <c r="H26" s="88">
        <v>-2.7089562880256075</v>
      </c>
      <c r="I26" s="88">
        <v>-2.7333612907382911</v>
      </c>
      <c r="J26" s="88">
        <v>-2.7570479102561256</v>
      </c>
      <c r="K26" s="88">
        <v>-2.7733601158585328</v>
      </c>
      <c r="L26" s="88">
        <v>-2.7259507299298207</v>
      </c>
      <c r="M26" s="88">
        <v>-2.7438768341548068</v>
      </c>
    </row>
    <row r="27" spans="1:13" x14ac:dyDescent="0.25">
      <c r="A27" s="90" t="s">
        <v>108</v>
      </c>
      <c r="B27" s="88">
        <v>-2.1739559809969631</v>
      </c>
      <c r="C27" s="88">
        <v>-2.1705571681857219</v>
      </c>
      <c r="D27" s="88">
        <v>-2.1539120348113054</v>
      </c>
      <c r="E27" s="88">
        <v>-2.1559042302669535</v>
      </c>
      <c r="F27" s="88">
        <v>-2.1480315568396913</v>
      </c>
      <c r="G27" s="88">
        <v>-2.1481774601521351</v>
      </c>
      <c r="H27" s="88">
        <v>-2.1427724664442094</v>
      </c>
      <c r="I27" s="88">
        <v>-2.13690476519495</v>
      </c>
      <c r="J27" s="88">
        <v>-2.1414987759611779</v>
      </c>
      <c r="K27" s="88">
        <v>-2.1497780892068938</v>
      </c>
      <c r="L27" s="88">
        <v>-2.155406287750977</v>
      </c>
      <c r="M27" s="88">
        <v>-2.1493922744298875</v>
      </c>
    </row>
    <row r="28" spans="1:13" x14ac:dyDescent="0.25">
      <c r="A28" s="90" t="s">
        <v>109</v>
      </c>
      <c r="B28" s="88">
        <v>-1.9703911044971141</v>
      </c>
      <c r="C28" s="88">
        <v>-1.9661404844619366</v>
      </c>
      <c r="D28" s="88">
        <v>-1.9660841262399043</v>
      </c>
      <c r="E28" s="88">
        <v>-1.9716583584968368</v>
      </c>
      <c r="F28" s="88">
        <v>-1.9640680693215309</v>
      </c>
      <c r="G28" s="88">
        <v>-1.9627870202614799</v>
      </c>
      <c r="H28" s="88">
        <v>-1.9555072025937799</v>
      </c>
      <c r="I28" s="88">
        <v>-1.9582520987114111</v>
      </c>
      <c r="J28" s="88">
        <v>-1.9605879255007883</v>
      </c>
      <c r="K28" s="88">
        <v>-1.9741359739433846</v>
      </c>
      <c r="L28" s="88">
        <v>-1.9796511368289396</v>
      </c>
      <c r="M28" s="88">
        <v>-1.9779839957089789</v>
      </c>
    </row>
    <row r="29" spans="1:13" x14ac:dyDescent="0.25">
      <c r="A29" s="90" t="s">
        <v>110</v>
      </c>
      <c r="B29" s="88">
        <v>-1.9187264111816165</v>
      </c>
      <c r="C29" s="88">
        <v>-1.9188214017997791</v>
      </c>
      <c r="D29" s="88">
        <v>-1.9255541583863276</v>
      </c>
      <c r="E29" s="88">
        <v>-1.9307465177877887</v>
      </c>
      <c r="F29" s="88">
        <v>-1.9524705707831276</v>
      </c>
      <c r="G29" s="88">
        <v>-1.9590191865257731</v>
      </c>
      <c r="H29" s="88">
        <v>-1.9508888674317371</v>
      </c>
      <c r="I29" s="88">
        <v>-1.9366606283073489</v>
      </c>
      <c r="J29" s="88">
        <v>-1.9322966645999251</v>
      </c>
      <c r="K29" s="88">
        <v>-1.9427870866613695</v>
      </c>
      <c r="L29" s="88">
        <v>-1.9499042986025887</v>
      </c>
      <c r="M29" s="88">
        <v>-1.9523177515375187</v>
      </c>
    </row>
    <row r="30" spans="1:13" x14ac:dyDescent="0.25">
      <c r="A30" s="90" t="s">
        <v>111</v>
      </c>
      <c r="B30" s="88">
        <v>-1.8614763180566034</v>
      </c>
      <c r="C30" s="88">
        <v>-1.8648792832694281</v>
      </c>
      <c r="D30" s="88">
        <v>-1.8723838053678223</v>
      </c>
      <c r="E30" s="88">
        <v>-1.8771037262500518</v>
      </c>
      <c r="F30" s="88">
        <v>-1.8890654310241921</v>
      </c>
      <c r="G30" s="88">
        <v>-1.8896919126673573</v>
      </c>
      <c r="H30" s="88">
        <v>-1.8865084144083737</v>
      </c>
      <c r="I30" s="88">
        <v>-1.8758159979909386</v>
      </c>
      <c r="J30" s="88">
        <v>-1.8832710299002133</v>
      </c>
      <c r="K30" s="88">
        <v>-1.8969834663809424</v>
      </c>
      <c r="L30" s="88">
        <v>-1.9116993761275054</v>
      </c>
      <c r="M30" s="88">
        <v>-1.9119556089407967</v>
      </c>
    </row>
    <row r="31" spans="1:13" x14ac:dyDescent="0.25">
      <c r="A31" s="90" t="s">
        <v>112</v>
      </c>
      <c r="B31" s="88">
        <v>-1.7830167847210057</v>
      </c>
      <c r="C31" s="88">
        <v>-1.7845931059182403</v>
      </c>
      <c r="D31" s="88">
        <v>-1.7869678040132497</v>
      </c>
      <c r="E31" s="88">
        <v>-1.7897302032296554</v>
      </c>
      <c r="F31" s="88">
        <v>-1.7919961585203863</v>
      </c>
      <c r="G31" s="88">
        <v>-1.7946840446278178</v>
      </c>
      <c r="H31" s="88">
        <v>-1.797881068458979</v>
      </c>
      <c r="I31" s="88">
        <v>-1.8033351197730856</v>
      </c>
      <c r="J31" s="88">
        <v>-1.8247453751045846</v>
      </c>
      <c r="K31" s="88">
        <v>-1.8355536534448793</v>
      </c>
      <c r="L31" s="88">
        <v>-1.8347484708055122</v>
      </c>
      <c r="M31" s="88">
        <v>-1.8369426592206324</v>
      </c>
    </row>
    <row r="32" spans="1:13" x14ac:dyDescent="0.25">
      <c r="A32" s="90" t="s">
        <v>113</v>
      </c>
      <c r="B32" s="88">
        <v>-1.645222845377369</v>
      </c>
      <c r="C32" s="88">
        <v>-1.6532092847374731</v>
      </c>
      <c r="D32" s="88">
        <v>-1.6506489148703314</v>
      </c>
      <c r="E32" s="88">
        <v>-1.6602794964968617</v>
      </c>
      <c r="F32" s="88">
        <v>-1.677120282527875</v>
      </c>
      <c r="G32" s="88">
        <v>-1.6875487008178012</v>
      </c>
      <c r="H32" s="88">
        <v>-1.6895291823282235</v>
      </c>
      <c r="I32" s="88">
        <v>-1.6898232710937564</v>
      </c>
      <c r="J32" s="88">
        <v>-1.6963413935031071</v>
      </c>
      <c r="K32" s="88">
        <v>-1.7068790974653048</v>
      </c>
      <c r="L32" s="88">
        <v>-1.7119594843464279</v>
      </c>
      <c r="M32" s="88">
        <v>-1.7271455023757296</v>
      </c>
    </row>
    <row r="33" spans="1:13" x14ac:dyDescent="0.25">
      <c r="A33" s="91" t="s">
        <v>114</v>
      </c>
      <c r="B33" s="88">
        <v>-1.4839799886777834</v>
      </c>
      <c r="C33" s="88">
        <v>-1.4911854986115745</v>
      </c>
      <c r="D33" s="88">
        <v>-1.495775743133861</v>
      </c>
      <c r="E33" s="88">
        <v>-1.5052062896498017</v>
      </c>
      <c r="F33" s="88">
        <v>-1.5079679476917827</v>
      </c>
      <c r="G33" s="88">
        <v>-1.5223577813314439</v>
      </c>
      <c r="H33" s="88">
        <v>-1.5283044234104304</v>
      </c>
      <c r="I33" s="88">
        <v>-1.5384795999207128</v>
      </c>
      <c r="J33" s="88">
        <v>-1.5429839920475088</v>
      </c>
      <c r="K33" s="88">
        <v>-1.54763530552315</v>
      </c>
      <c r="L33" s="88">
        <v>-1.5526558788539611</v>
      </c>
      <c r="M33" s="88">
        <v>-1.56104630166307</v>
      </c>
    </row>
    <row r="34" spans="1:13" x14ac:dyDescent="0.25">
      <c r="A34" s="91" t="s">
        <v>115</v>
      </c>
      <c r="B34" s="88">
        <v>-1.3182478126627188</v>
      </c>
      <c r="C34" s="88">
        <v>-1.3331171802955095</v>
      </c>
      <c r="D34" s="88">
        <v>-1.3411629342540514</v>
      </c>
      <c r="E34" s="88">
        <v>-1.3479889624795127</v>
      </c>
      <c r="F34" s="88">
        <v>-1.3540595058622782</v>
      </c>
      <c r="G34" s="88">
        <v>-1.3585705546117175</v>
      </c>
      <c r="H34" s="88">
        <v>-1.363896519459449</v>
      </c>
      <c r="I34" s="88">
        <v>-1.3703218771681136</v>
      </c>
      <c r="J34" s="88">
        <v>-1.3800895072582071</v>
      </c>
      <c r="K34" s="88">
        <v>-1.3865273411832768</v>
      </c>
      <c r="L34" s="88">
        <v>-1.3946662341222356</v>
      </c>
      <c r="M34" s="88">
        <v>-1.3935739969948742</v>
      </c>
    </row>
    <row r="35" spans="1:13" x14ac:dyDescent="0.25">
      <c r="A35" s="91" t="s">
        <v>116</v>
      </c>
      <c r="B35" s="88">
        <v>-1.1438610497675863</v>
      </c>
      <c r="C35" s="88">
        <v>-1.1589643196302091</v>
      </c>
      <c r="D35" s="88">
        <v>-1.1675526442210935</v>
      </c>
      <c r="E35" s="88">
        <v>-1.1781270923455984</v>
      </c>
      <c r="F35" s="88">
        <v>-1.1908577130036349</v>
      </c>
      <c r="G35" s="88">
        <v>-1.2037904268024633</v>
      </c>
      <c r="H35" s="88">
        <v>-1.2162846230672701</v>
      </c>
      <c r="I35" s="88">
        <v>-1.2152685782162773</v>
      </c>
      <c r="J35" s="88">
        <v>-1.2180610306196873</v>
      </c>
      <c r="K35" s="88">
        <v>-1.2226264032094358</v>
      </c>
      <c r="L35" s="88">
        <v>-1.2355501261138822</v>
      </c>
      <c r="M35" s="88">
        <v>-1.2412977622169974</v>
      </c>
    </row>
    <row r="36" spans="1:13" x14ac:dyDescent="0.25">
      <c r="A36" s="91" t="s">
        <v>117</v>
      </c>
      <c r="B36" s="88">
        <v>-0.96089134798158682</v>
      </c>
      <c r="C36" s="88">
        <v>-0.96796869026268029</v>
      </c>
      <c r="D36" s="88">
        <v>-0.97620969572326122</v>
      </c>
      <c r="E36" s="88">
        <v>-0.98955807051500466</v>
      </c>
      <c r="F36" s="88">
        <v>-1.0084572851504898</v>
      </c>
      <c r="G36" s="88">
        <v>-1.027067766286063</v>
      </c>
      <c r="H36" s="88">
        <v>-1.0418114744312121</v>
      </c>
      <c r="I36" s="88">
        <v>-1.0514960267215034</v>
      </c>
      <c r="J36" s="88">
        <v>-1.0603502970306791</v>
      </c>
      <c r="K36" s="88">
        <v>-1.0656374082926372</v>
      </c>
      <c r="L36" s="88">
        <v>-1.075188186831231</v>
      </c>
      <c r="M36" s="88">
        <v>-1.0807223130202812</v>
      </c>
    </row>
    <row r="37" spans="1:13" x14ac:dyDescent="0.25">
      <c r="A37" s="91" t="s">
        <v>118</v>
      </c>
      <c r="B37" s="88">
        <v>-0.80496079001831367</v>
      </c>
      <c r="C37" s="88">
        <v>-0.80985809519701535</v>
      </c>
      <c r="D37" s="88">
        <v>-0.8180762020245006</v>
      </c>
      <c r="E37" s="88">
        <v>-0.82941603511058959</v>
      </c>
      <c r="F37" s="88">
        <v>-0.83827404446043818</v>
      </c>
      <c r="G37" s="88">
        <v>-0.84483632925339069</v>
      </c>
      <c r="H37" s="88">
        <v>-0.85225617553600763</v>
      </c>
      <c r="I37" s="88">
        <v>-0.86346220501327209</v>
      </c>
      <c r="J37" s="88">
        <v>-0.87715317090534417</v>
      </c>
      <c r="K37" s="88">
        <v>-0.8863937337332255</v>
      </c>
      <c r="L37" s="88">
        <v>-0.90252809217033547</v>
      </c>
      <c r="M37" s="88">
        <v>-0.90790638850432481</v>
      </c>
    </row>
    <row r="38" spans="1:13" x14ac:dyDescent="0.25">
      <c r="A38" s="91" t="s">
        <v>119</v>
      </c>
      <c r="B38" s="88">
        <v>-0.64540590369572848</v>
      </c>
      <c r="C38" s="88">
        <v>-0.648462380296421</v>
      </c>
      <c r="D38" s="88">
        <v>-0.65255189299088423</v>
      </c>
      <c r="E38" s="88">
        <v>-0.6633156026980439</v>
      </c>
      <c r="F38" s="88">
        <v>-0.67691331339349348</v>
      </c>
      <c r="G38" s="88">
        <v>-0.68875458840004378</v>
      </c>
      <c r="H38" s="88">
        <v>-0.70152418676350903</v>
      </c>
      <c r="I38" s="88">
        <v>-0.70506347818019788</v>
      </c>
      <c r="J38" s="88">
        <v>-0.71664396233729677</v>
      </c>
      <c r="K38" s="88">
        <v>-0.71689949496912353</v>
      </c>
      <c r="L38" s="88">
        <v>-0.72572591370181494</v>
      </c>
      <c r="M38" s="88">
        <v>-0.73019311776192919</v>
      </c>
    </row>
    <row r="39" spans="1:13" x14ac:dyDescent="0.25">
      <c r="A39" s="91" t="s">
        <v>120</v>
      </c>
      <c r="B39" s="88">
        <v>-0.51665718908158154</v>
      </c>
      <c r="C39" s="88">
        <v>-0.52660234236832171</v>
      </c>
      <c r="D39" s="88">
        <v>-0.52716619994660618</v>
      </c>
      <c r="E39" s="88">
        <v>-0.53009760575668796</v>
      </c>
      <c r="F39" s="88">
        <v>-0.53458174982259388</v>
      </c>
      <c r="G39" s="88">
        <v>-0.53580780738136125</v>
      </c>
      <c r="H39" s="88">
        <v>-0.54171749163717731</v>
      </c>
      <c r="I39" s="88">
        <v>-0.54535756814278824</v>
      </c>
      <c r="J39" s="88">
        <v>-0.55731912144056128</v>
      </c>
      <c r="K39" s="88">
        <v>-0.56334738699690545</v>
      </c>
      <c r="L39" s="88">
        <v>-0.57148405046784612</v>
      </c>
      <c r="M39" s="88">
        <v>-0.57316824802481159</v>
      </c>
    </row>
    <row r="40" spans="1:13" x14ac:dyDescent="0.25">
      <c r="A40" s="92" t="s">
        <v>121</v>
      </c>
      <c r="B40" s="88">
        <v>0</v>
      </c>
      <c r="C40" s="88">
        <v>0</v>
      </c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0</v>
      </c>
      <c r="M40" s="88">
        <v>0</v>
      </c>
    </row>
    <row r="43" spans="1:13" x14ac:dyDescent="0.25">
      <c r="A43" s="88" t="s">
        <v>123</v>
      </c>
      <c r="B43" s="88">
        <v>2002</v>
      </c>
      <c r="C43" s="88">
        <v>2003</v>
      </c>
      <c r="D43" s="88">
        <v>2004</v>
      </c>
      <c r="E43" s="88">
        <v>2005</v>
      </c>
      <c r="F43" s="88">
        <v>2006</v>
      </c>
      <c r="G43" s="88">
        <v>2007</v>
      </c>
      <c r="H43" s="88">
        <v>2008</v>
      </c>
      <c r="I43" s="88">
        <v>2009</v>
      </c>
      <c r="J43" s="88">
        <v>2010</v>
      </c>
      <c r="K43" s="88">
        <v>2011</v>
      </c>
      <c r="L43" s="88">
        <v>2012</v>
      </c>
      <c r="M43" s="88">
        <v>2013</v>
      </c>
    </row>
    <row r="44" spans="1:13" x14ac:dyDescent="0.25">
      <c r="A44" s="89" t="s">
        <v>104</v>
      </c>
      <c r="B44" s="88">
        <v>-1.8583235440549075</v>
      </c>
      <c r="C44" s="88">
        <v>-1.8566621010785886</v>
      </c>
      <c r="D44" s="88">
        <v>-1.8569072984297199</v>
      </c>
      <c r="E44" s="88">
        <v>-1.882229156365256</v>
      </c>
      <c r="F44" s="88">
        <v>-1.9047277519062096</v>
      </c>
      <c r="G44" s="88">
        <v>-1.9391494605070199</v>
      </c>
      <c r="H44" s="88">
        <v>-1.9424039327061755</v>
      </c>
      <c r="I44" s="88">
        <v>-1.9667252153748394</v>
      </c>
      <c r="J44" s="88">
        <v>-1.9805187623561749</v>
      </c>
      <c r="K44" s="88">
        <v>-1.9901826888097998</v>
      </c>
      <c r="L44" s="88">
        <v>-1.9924533948946812</v>
      </c>
      <c r="M44" s="88">
        <v>-1.9997203472844447</v>
      </c>
    </row>
    <row r="45" spans="1:13" x14ac:dyDescent="0.25">
      <c r="A45" s="90" t="s">
        <v>105</v>
      </c>
      <c r="B45" s="88">
        <v>-2.6273670575887387</v>
      </c>
      <c r="C45" s="88">
        <v>-2.6483145917364017</v>
      </c>
      <c r="D45" s="88">
        <v>-2.6589998924090783</v>
      </c>
      <c r="E45" s="88">
        <v>-2.6543577669206355</v>
      </c>
      <c r="F45" s="88">
        <v>-2.6780892825809453</v>
      </c>
      <c r="G45" s="88">
        <v>-2.7099514235990125</v>
      </c>
      <c r="H45" s="88">
        <v>-2.7413030408948931</v>
      </c>
      <c r="I45" s="88">
        <v>-2.7695015267427094</v>
      </c>
      <c r="J45" s="88">
        <v>-2.7809499167799712</v>
      </c>
      <c r="K45" s="88">
        <v>-2.7666762518535717</v>
      </c>
      <c r="L45" s="88">
        <v>-2.7507154949265509</v>
      </c>
      <c r="M45" s="88">
        <v>-2.7567577849243503</v>
      </c>
    </row>
    <row r="46" spans="1:13" x14ac:dyDescent="0.25">
      <c r="A46" s="90" t="s">
        <v>106</v>
      </c>
      <c r="B46" s="88">
        <v>-2.8999442554325094</v>
      </c>
      <c r="C46" s="88">
        <v>-2.9151769543268178</v>
      </c>
      <c r="D46" s="88">
        <v>-2.9196287298811994</v>
      </c>
      <c r="E46" s="88">
        <v>-2.9235244524134818</v>
      </c>
      <c r="F46" s="88">
        <v>-2.9321569325321657</v>
      </c>
      <c r="G46" s="88">
        <v>-2.9759921918805223</v>
      </c>
      <c r="H46" s="88">
        <v>-2.9772361682527433</v>
      </c>
      <c r="I46" s="88">
        <v>-3.020884980424861</v>
      </c>
      <c r="J46" s="88">
        <v>-3.0343705875537741</v>
      </c>
      <c r="K46" s="88">
        <v>-3.0382184318471306</v>
      </c>
      <c r="L46" s="88">
        <v>-3.0309370124858654</v>
      </c>
      <c r="M46" s="88">
        <v>-3.0373008816415488</v>
      </c>
    </row>
    <row r="47" spans="1:13" x14ac:dyDescent="0.25">
      <c r="A47" s="90" t="s">
        <v>107</v>
      </c>
      <c r="B47" s="88">
        <v>-2.8790498190721161</v>
      </c>
      <c r="C47" s="88">
        <v>-2.869476511957</v>
      </c>
      <c r="D47" s="88">
        <v>-2.8852928644112392</v>
      </c>
      <c r="E47" s="88">
        <v>-2.8709789622761361</v>
      </c>
      <c r="F47" s="88">
        <v>-2.881063115115523</v>
      </c>
      <c r="G47" s="88">
        <v>-2.887010164299912</v>
      </c>
      <c r="H47" s="88">
        <v>-2.9287650268310244</v>
      </c>
      <c r="I47" s="88">
        <v>-2.9304790563524712</v>
      </c>
      <c r="J47" s="88">
        <v>-2.9277652976642896</v>
      </c>
      <c r="K47" s="88">
        <v>-2.9331525516333006</v>
      </c>
      <c r="L47" s="88">
        <v>-2.9386905557309428</v>
      </c>
      <c r="M47" s="88">
        <v>-2.9404147745015843</v>
      </c>
    </row>
    <row r="48" spans="1:13" x14ac:dyDescent="0.25">
      <c r="A48" s="90" t="s">
        <v>108</v>
      </c>
      <c r="B48" s="88">
        <v>-2.6755372490586709</v>
      </c>
      <c r="C48" s="88">
        <v>-2.6888083983972133</v>
      </c>
      <c r="D48" s="88">
        <v>-2.6759772089139906</v>
      </c>
      <c r="E48" s="88">
        <v>-2.6537716545101624</v>
      </c>
      <c r="F48" s="88">
        <v>-2.6562118117401194</v>
      </c>
      <c r="G48" s="88">
        <v>-2.6597053278939589</v>
      </c>
      <c r="H48" s="88">
        <v>-2.6839335860185751</v>
      </c>
      <c r="I48" s="88">
        <v>-2.6562520595953822</v>
      </c>
      <c r="J48" s="88">
        <v>-2.6579395171948641</v>
      </c>
      <c r="K48" s="88">
        <v>-2.6501721345481073</v>
      </c>
      <c r="L48" s="88">
        <v>-2.6708259013275435</v>
      </c>
      <c r="M48" s="88">
        <v>-2.6616805271505122</v>
      </c>
    </row>
    <row r="49" spans="1:13" x14ac:dyDescent="0.25">
      <c r="A49" s="90" t="s">
        <v>109</v>
      </c>
      <c r="B49" s="88">
        <v>-2.5359198806813397</v>
      </c>
      <c r="C49" s="88">
        <v>-2.5505885488215747</v>
      </c>
      <c r="D49" s="88">
        <v>-2.5637691191424183</v>
      </c>
      <c r="E49" s="88">
        <v>-2.5827860732670467</v>
      </c>
      <c r="F49" s="88">
        <v>-2.5726170420086927</v>
      </c>
      <c r="G49" s="88">
        <v>-2.5963594311813498</v>
      </c>
      <c r="H49" s="88">
        <v>-2.5738425196514676</v>
      </c>
      <c r="I49" s="88">
        <v>-2.5760415407784789</v>
      </c>
      <c r="J49" s="88">
        <v>-2.555217350532526</v>
      </c>
      <c r="K49" s="88">
        <v>-2.5675203388442771</v>
      </c>
      <c r="L49" s="88">
        <v>-2.5715858587150642</v>
      </c>
      <c r="M49" s="88">
        <v>-2.5498840738398236</v>
      </c>
    </row>
    <row r="50" spans="1:13" x14ac:dyDescent="0.25">
      <c r="A50" s="90" t="s">
        <v>110</v>
      </c>
      <c r="B50" s="88">
        <v>-2.4270166427016568</v>
      </c>
      <c r="C50" s="88">
        <v>-2.4118964088740857</v>
      </c>
      <c r="D50" s="88">
        <v>-2.4033078739637102</v>
      </c>
      <c r="E50" s="88">
        <v>-2.4193968731715336</v>
      </c>
      <c r="F50" s="88">
        <v>-2.4389066476859389</v>
      </c>
      <c r="G50" s="88">
        <v>-2.4465956586474031</v>
      </c>
      <c r="H50" s="88">
        <v>-2.4634556453576741</v>
      </c>
      <c r="I50" s="88">
        <v>-2.457423283929395</v>
      </c>
      <c r="J50" s="88">
        <v>-2.4633442754839683</v>
      </c>
      <c r="K50" s="88">
        <v>-2.4534784384492716</v>
      </c>
      <c r="L50" s="88">
        <v>-2.4568156535988703</v>
      </c>
      <c r="M50" s="88">
        <v>-2.4548408625077216</v>
      </c>
    </row>
    <row r="51" spans="1:13" x14ac:dyDescent="0.25">
      <c r="A51" s="90" t="s">
        <v>111</v>
      </c>
      <c r="B51" s="88">
        <v>-2.2737075867779923</v>
      </c>
      <c r="C51" s="88">
        <v>-2.2863243569233123</v>
      </c>
      <c r="D51" s="88">
        <v>-2.285146475308478</v>
      </c>
      <c r="E51" s="88">
        <v>-2.3063691887403954</v>
      </c>
      <c r="F51" s="88">
        <v>-2.3094564548477488</v>
      </c>
      <c r="G51" s="88">
        <v>-2.3098839726902956</v>
      </c>
      <c r="H51" s="88">
        <v>-2.2993673608155323</v>
      </c>
      <c r="I51" s="88">
        <v>-2.2902936476401745</v>
      </c>
      <c r="J51" s="88">
        <v>-2.2883416317302938</v>
      </c>
      <c r="K51" s="88">
        <v>-2.3059858976123477</v>
      </c>
      <c r="L51" s="88">
        <v>-2.3157303836538961</v>
      </c>
      <c r="M51" s="88">
        <v>-2.3267852682571779</v>
      </c>
    </row>
    <row r="52" spans="1:13" x14ac:dyDescent="0.25">
      <c r="A52" s="90" t="s">
        <v>112</v>
      </c>
      <c r="B52" s="88">
        <v>-2.1691414270115508</v>
      </c>
      <c r="C52" s="88">
        <v>-2.1743073447040935</v>
      </c>
      <c r="D52" s="88">
        <v>-2.1670545852504786</v>
      </c>
      <c r="E52" s="88">
        <v>-2.1629804602414766</v>
      </c>
      <c r="F52" s="88">
        <v>-2.1614893708155987</v>
      </c>
      <c r="G52" s="88">
        <v>-2.1690667654020621</v>
      </c>
      <c r="H52" s="88">
        <v>-2.1805634433887318</v>
      </c>
      <c r="I52" s="88">
        <v>-2.1748927988246498</v>
      </c>
      <c r="J52" s="88">
        <v>-2.1700716473515596</v>
      </c>
      <c r="K52" s="88">
        <v>-2.1663841386091538</v>
      </c>
      <c r="L52" s="88">
        <v>-2.1711674862032826</v>
      </c>
      <c r="M52" s="88">
        <v>-2.1804608986088789</v>
      </c>
    </row>
    <row r="53" spans="1:13" x14ac:dyDescent="0.25">
      <c r="A53" s="90" t="s">
        <v>113</v>
      </c>
      <c r="B53" s="88">
        <v>-1.9766156774284207</v>
      </c>
      <c r="C53" s="88">
        <v>-1.9745331806906796</v>
      </c>
      <c r="D53" s="88">
        <v>-1.9852586246740382</v>
      </c>
      <c r="E53" s="88">
        <v>-1.9926292793193705</v>
      </c>
      <c r="F53" s="88">
        <v>-2.0163278982405557</v>
      </c>
      <c r="G53" s="88">
        <v>-2.0060296518813261</v>
      </c>
      <c r="H53" s="88">
        <v>-1.9996029872098939</v>
      </c>
      <c r="I53" s="88">
        <v>-1.9935752206817794</v>
      </c>
      <c r="J53" s="88">
        <v>-2.0011350884056514</v>
      </c>
      <c r="K53" s="88">
        <v>-2.0020595000722863</v>
      </c>
      <c r="L53" s="88">
        <v>-2.0047395110341677</v>
      </c>
      <c r="M53" s="88">
        <v>-2.0051433698536258</v>
      </c>
    </row>
    <row r="54" spans="1:13" x14ac:dyDescent="0.25">
      <c r="A54" s="91" t="s">
        <v>114</v>
      </c>
      <c r="B54" s="88">
        <v>-1.774583743845918</v>
      </c>
      <c r="C54" s="88">
        <v>-1.7768432566608467</v>
      </c>
      <c r="D54" s="88">
        <v>-1.779936383867464</v>
      </c>
      <c r="E54" s="88">
        <v>-1.7912125795404217</v>
      </c>
      <c r="F54" s="88">
        <v>-1.8075649899825628</v>
      </c>
      <c r="G54" s="88">
        <v>-1.8241168192351884</v>
      </c>
      <c r="H54" s="88">
        <v>-1.8392858656250077</v>
      </c>
      <c r="I54" s="88">
        <v>-1.8403129579099671</v>
      </c>
      <c r="J54" s="88">
        <v>-1.8409401874759241</v>
      </c>
      <c r="K54" s="88">
        <v>-1.8371065489466796</v>
      </c>
      <c r="L54" s="88">
        <v>-1.8475476041545211</v>
      </c>
      <c r="M54" s="88">
        <v>-1.8458208508203271</v>
      </c>
    </row>
    <row r="55" spans="1:13" x14ac:dyDescent="0.25">
      <c r="A55" s="91" t="s">
        <v>115</v>
      </c>
      <c r="B55" s="88">
        <v>-1.605637685925986</v>
      </c>
      <c r="C55" s="88">
        <v>-1.6248454424152747</v>
      </c>
      <c r="D55" s="88">
        <v>-1.6327050057355217</v>
      </c>
      <c r="E55" s="88">
        <v>-1.6421969151574205</v>
      </c>
      <c r="F55" s="88">
        <v>-1.6386234232407966</v>
      </c>
      <c r="G55" s="88">
        <v>-1.64503891213384</v>
      </c>
      <c r="H55" s="88">
        <v>-1.646084065887524</v>
      </c>
      <c r="I55" s="88">
        <v>-1.6590484213126631</v>
      </c>
      <c r="J55" s="88">
        <v>-1.6686468988215351</v>
      </c>
      <c r="K55" s="88">
        <v>-1.677897627781747</v>
      </c>
      <c r="L55" s="88">
        <v>-1.6733892732526399</v>
      </c>
      <c r="M55" s="88">
        <v>-1.6739225010479952</v>
      </c>
    </row>
    <row r="56" spans="1:13" x14ac:dyDescent="0.25">
      <c r="A56" s="91" t="s">
        <v>116</v>
      </c>
      <c r="B56" s="88">
        <v>-1.4247283343885953</v>
      </c>
      <c r="C56" s="88">
        <v>-1.4399738110894331</v>
      </c>
      <c r="D56" s="88">
        <v>-1.4544980715851066</v>
      </c>
      <c r="E56" s="88">
        <v>-1.4710251989757459</v>
      </c>
      <c r="F56" s="88">
        <v>-1.4785877172943094</v>
      </c>
      <c r="G56" s="88">
        <v>-1.4819431116699846</v>
      </c>
      <c r="H56" s="88">
        <v>-1.4871997459917321</v>
      </c>
      <c r="I56" s="88">
        <v>-1.4931592595207395</v>
      </c>
      <c r="J56" s="88">
        <v>-1.5005322659501148</v>
      </c>
      <c r="K56" s="88">
        <v>-1.5008511203873065</v>
      </c>
      <c r="L56" s="88">
        <v>-1.5046233199487771</v>
      </c>
      <c r="M56" s="88">
        <v>-1.5089156154693131</v>
      </c>
    </row>
    <row r="57" spans="1:13" x14ac:dyDescent="0.25">
      <c r="A57" s="91" t="s">
        <v>117</v>
      </c>
      <c r="B57" s="88">
        <v>-1.2354480116910556</v>
      </c>
      <c r="C57" s="88">
        <v>-1.2521355559146263</v>
      </c>
      <c r="D57" s="88">
        <v>-1.2658548460561121</v>
      </c>
      <c r="E57" s="88">
        <v>-1.2869264561421008</v>
      </c>
      <c r="F57" s="88">
        <v>-1.2955026650817727</v>
      </c>
      <c r="G57" s="88">
        <v>-1.2954843606035777</v>
      </c>
      <c r="H57" s="88">
        <v>-1.3027974713784078</v>
      </c>
      <c r="I57" s="88">
        <v>-1.3167231327845259</v>
      </c>
      <c r="J57" s="88">
        <v>-1.3355771004680745</v>
      </c>
      <c r="K57" s="88">
        <v>-1.3368309724957101</v>
      </c>
      <c r="L57" s="88">
        <v>-1.3419782015027315</v>
      </c>
      <c r="M57" s="88">
        <v>-1.342232705499107</v>
      </c>
    </row>
    <row r="58" spans="1:13" x14ac:dyDescent="0.25">
      <c r="A58" s="91" t="s">
        <v>118</v>
      </c>
      <c r="B58" s="88">
        <v>-1.072809554401311</v>
      </c>
      <c r="C58" s="88">
        <v>-1.0809264972725741</v>
      </c>
      <c r="D58" s="88">
        <v>-1.0811994337284199</v>
      </c>
      <c r="E58" s="88">
        <v>-1.080609413078544</v>
      </c>
      <c r="F58" s="88">
        <v>-1.0822989200613145</v>
      </c>
      <c r="G58" s="88">
        <v>-1.0916230497364507</v>
      </c>
      <c r="H58" s="88">
        <v>-1.1024507550379794</v>
      </c>
      <c r="I58" s="88">
        <v>-1.1143598142350877</v>
      </c>
      <c r="J58" s="88">
        <v>-1.1263064183900873</v>
      </c>
      <c r="K58" s="88">
        <v>-1.134246065561255</v>
      </c>
      <c r="L58" s="88">
        <v>-1.1408820711829115</v>
      </c>
      <c r="M58" s="88">
        <v>-1.1438504758992163</v>
      </c>
    </row>
    <row r="59" spans="1:13" x14ac:dyDescent="0.25">
      <c r="A59" s="91" t="s">
        <v>119</v>
      </c>
      <c r="B59" s="88">
        <v>-0.88642359453857944</v>
      </c>
      <c r="C59" s="88">
        <v>-0.89000073975586969</v>
      </c>
      <c r="D59" s="88">
        <v>-0.89122161060907767</v>
      </c>
      <c r="E59" s="88">
        <v>-0.90086046455164104</v>
      </c>
      <c r="F59" s="88">
        <v>-0.91038074815336112</v>
      </c>
      <c r="G59" s="88">
        <v>-0.91690224205390081</v>
      </c>
      <c r="H59" s="88">
        <v>-0.9258508114604076</v>
      </c>
      <c r="I59" s="88">
        <v>-0.92783398127438177</v>
      </c>
      <c r="J59" s="88">
        <v>-0.94111207376074468</v>
      </c>
      <c r="K59" s="88">
        <v>-0.94105707223536716</v>
      </c>
      <c r="L59" s="88">
        <v>-0.94921427669773284</v>
      </c>
      <c r="M59" s="88">
        <v>-0.94749861666137858</v>
      </c>
    </row>
    <row r="60" spans="1:13" x14ac:dyDescent="0.25">
      <c r="A60" s="91" t="s">
        <v>120</v>
      </c>
      <c r="B60" s="88">
        <v>-0.69249270558787179</v>
      </c>
      <c r="C60" s="88">
        <v>-0.70111446449972514</v>
      </c>
      <c r="D60" s="88">
        <v>-0.69875518228701228</v>
      </c>
      <c r="E60" s="88">
        <v>-0.70848700467239689</v>
      </c>
      <c r="F60" s="88">
        <v>-0.7136260912734449</v>
      </c>
      <c r="G60" s="88">
        <v>-0.72010945225647693</v>
      </c>
      <c r="H60" s="88">
        <v>-0.72852459779473655</v>
      </c>
      <c r="I60" s="88">
        <v>-0.73248710012677976</v>
      </c>
      <c r="J60" s="88">
        <v>-0.74217638843436051</v>
      </c>
      <c r="K60" s="88">
        <v>-0.74335874349496167</v>
      </c>
      <c r="L60" s="88">
        <v>-0.75343508598489761</v>
      </c>
      <c r="M60" s="88">
        <v>-0.75953298852650664</v>
      </c>
    </row>
    <row r="61" spans="1:13" x14ac:dyDescent="0.25">
      <c r="A61" s="92" t="s">
        <v>121</v>
      </c>
      <c r="B61" s="88">
        <v>0</v>
      </c>
      <c r="C61" s="88">
        <v>0</v>
      </c>
      <c r="D61" s="88">
        <v>0</v>
      </c>
      <c r="E61" s="88">
        <v>0</v>
      </c>
      <c r="F61" s="88">
        <v>0</v>
      </c>
      <c r="G61" s="88">
        <v>0</v>
      </c>
      <c r="H61" s="88">
        <v>0</v>
      </c>
      <c r="I61" s="88">
        <v>0</v>
      </c>
      <c r="J61" s="88">
        <v>0</v>
      </c>
      <c r="K61" s="88">
        <v>0</v>
      </c>
      <c r="L61" s="88">
        <v>0</v>
      </c>
      <c r="M61" s="88"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37"/>
  <sheetViews>
    <sheetView topLeftCell="A4" workbookViewId="0">
      <selection activeCell="I32" sqref="I32"/>
    </sheetView>
  </sheetViews>
  <sheetFormatPr defaultRowHeight="15" x14ac:dyDescent="0.25"/>
  <cols>
    <col min="4" max="4" width="13.140625" customWidth="1"/>
    <col min="5" max="5" width="10.7109375" customWidth="1"/>
  </cols>
  <sheetData>
    <row r="1" spans="3:6" ht="15" customHeight="1" x14ac:dyDescent="0.25">
      <c r="C1" s="229" t="s">
        <v>97</v>
      </c>
      <c r="D1" s="231" t="s">
        <v>127</v>
      </c>
      <c r="E1" s="231"/>
      <c r="F1" s="231"/>
    </row>
    <row r="2" spans="3:6" x14ac:dyDescent="0.25">
      <c r="C2" s="230"/>
      <c r="D2" s="93" t="s">
        <v>31</v>
      </c>
      <c r="E2" s="93" t="s">
        <v>99</v>
      </c>
      <c r="F2" s="93" t="s">
        <v>100</v>
      </c>
    </row>
    <row r="3" spans="3:6" ht="15" customHeight="1" x14ac:dyDescent="0.25">
      <c r="C3" s="95">
        <v>2000</v>
      </c>
      <c r="D3" s="96">
        <v>0</v>
      </c>
      <c r="E3" s="97">
        <v>0</v>
      </c>
      <c r="F3" s="98">
        <v>0</v>
      </c>
    </row>
    <row r="4" spans="3:6" x14ac:dyDescent="0.25">
      <c r="C4" s="95">
        <v>2001</v>
      </c>
      <c r="D4" s="96">
        <v>0</v>
      </c>
      <c r="E4" s="97">
        <v>0</v>
      </c>
      <c r="F4" s="98">
        <v>0</v>
      </c>
    </row>
    <row r="5" spans="3:6" x14ac:dyDescent="0.25">
      <c r="C5">
        <v>2002</v>
      </c>
      <c r="D5" s="100">
        <v>15.171031118240631</v>
      </c>
      <c r="E5" s="100">
        <v>16.42598842158635</v>
      </c>
      <c r="F5" s="100">
        <v>13.857230975456922</v>
      </c>
    </row>
    <row r="6" spans="3:6" x14ac:dyDescent="0.25">
      <c r="C6">
        <v>2003</v>
      </c>
      <c r="D6" s="100">
        <v>15.254455597382252</v>
      </c>
      <c r="E6" s="100">
        <v>16.53073601327327</v>
      </c>
      <c r="F6" s="100">
        <v>13.910344921869656</v>
      </c>
    </row>
    <row r="7" spans="3:6" x14ac:dyDescent="0.25">
      <c r="C7">
        <v>2004</v>
      </c>
      <c r="D7" s="100">
        <v>15.316248909056167</v>
      </c>
      <c r="E7" s="100">
        <v>16.659602771285055</v>
      </c>
      <c r="F7" s="100">
        <v>13.902493527921134</v>
      </c>
    </row>
    <row r="8" spans="3:6" x14ac:dyDescent="0.25">
      <c r="C8">
        <v>2005</v>
      </c>
      <c r="D8" s="100">
        <v>14.581616019186177</v>
      </c>
      <c r="E8" s="100">
        <v>15.969858533916987</v>
      </c>
      <c r="F8" s="100">
        <v>13.115076967149642</v>
      </c>
    </row>
    <row r="9" spans="3:6" x14ac:dyDescent="0.25">
      <c r="C9">
        <v>2006</v>
      </c>
      <c r="D9" s="100">
        <v>13.619650415736849</v>
      </c>
      <c r="E9" s="100">
        <v>14.725515446752029</v>
      </c>
      <c r="F9" s="100">
        <v>12.452950107053663</v>
      </c>
    </row>
    <row r="10" spans="3:6" x14ac:dyDescent="0.25">
      <c r="C10">
        <v>2007</v>
      </c>
      <c r="D10" s="100">
        <v>12.62795834978013</v>
      </c>
      <c r="E10" s="100">
        <v>13.695419367387709</v>
      </c>
      <c r="F10" s="100">
        <v>11.504044142687468</v>
      </c>
    </row>
    <row r="11" spans="3:6" x14ac:dyDescent="0.25">
      <c r="C11">
        <v>2008</v>
      </c>
      <c r="D11" s="100">
        <v>12.455312931762323</v>
      </c>
      <c r="E11" s="100">
        <v>13.446263463591123</v>
      </c>
      <c r="F11" s="100">
        <v>11.418158499128765</v>
      </c>
    </row>
    <row r="12" spans="3:6" x14ac:dyDescent="0.25">
      <c r="C12">
        <v>2009</v>
      </c>
      <c r="D12" s="100">
        <v>11.997064964868848</v>
      </c>
      <c r="E12" s="100">
        <v>13.14795117016765</v>
      </c>
      <c r="F12" s="100">
        <v>10.796296039973978</v>
      </c>
    </row>
    <row r="13" spans="3:6" x14ac:dyDescent="0.25">
      <c r="C13">
        <v>2010</v>
      </c>
      <c r="D13" s="100">
        <v>11.567675773877509</v>
      </c>
      <c r="E13" s="100">
        <v>12.625775904613286</v>
      </c>
      <c r="F13" s="100">
        <v>10.458785055258991</v>
      </c>
    </row>
    <row r="14" spans="3:6" x14ac:dyDescent="0.25">
      <c r="C14">
        <v>2011</v>
      </c>
      <c r="D14" s="100">
        <v>11.05619942724711</v>
      </c>
      <c r="E14" s="100">
        <v>11.84428883197883</v>
      </c>
      <c r="F14" s="100">
        <v>10.228626279254781</v>
      </c>
    </row>
    <row r="15" spans="3:6" x14ac:dyDescent="0.25">
      <c r="C15">
        <v>2012</v>
      </c>
      <c r="D15" s="100">
        <v>10.874025098709017</v>
      </c>
      <c r="E15" s="100">
        <v>11.540170317638763</v>
      </c>
      <c r="F15" s="100">
        <v>10.175285535707046</v>
      </c>
    </row>
    <row r="16" spans="3:6" x14ac:dyDescent="0.25">
      <c r="C16" s="101">
        <v>2013</v>
      </c>
      <c r="D16" s="103">
        <v>10.727822868742722</v>
      </c>
      <c r="E16" s="103">
        <v>11.417154274297133</v>
      </c>
      <c r="F16" s="103">
        <v>10.006441315377304</v>
      </c>
    </row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</sheetData>
  <mergeCells count="2">
    <mergeCell ref="C1:C2"/>
    <mergeCell ref="D1:F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7.42578125" style="104" customWidth="1"/>
    <col min="2" max="2" width="11.140625" style="104" customWidth="1"/>
    <col min="3" max="3" width="10.140625" style="104" customWidth="1"/>
    <col min="4" max="4" width="11.28515625" style="104" customWidth="1"/>
    <col min="5" max="5" width="10.140625" style="104" customWidth="1"/>
    <col min="6" max="6" width="11.28515625" style="104" customWidth="1"/>
    <col min="7" max="7" width="9.85546875" style="104" customWidth="1"/>
    <col min="8" max="8" width="9.7109375" style="104" customWidth="1"/>
    <col min="9" max="9" width="9.85546875" style="104" customWidth="1"/>
    <col min="10" max="10" width="11" style="104" customWidth="1"/>
    <col min="11" max="230" width="11.42578125" style="104"/>
    <col min="231" max="231" width="8.5703125" style="104" bestFit="1" customWidth="1"/>
    <col min="232" max="232" width="3.5703125" style="104" customWidth="1"/>
    <col min="233" max="233" width="10" style="104" bestFit="1" customWidth="1"/>
    <col min="234" max="234" width="6.5703125" style="104" bestFit="1" customWidth="1"/>
    <col min="235" max="235" width="12" style="104" bestFit="1" customWidth="1"/>
    <col min="236" max="236" width="9.85546875" style="104" bestFit="1" customWidth="1"/>
    <col min="237" max="237" width="12" style="104" bestFit="1" customWidth="1"/>
    <col min="238" max="238" width="9.7109375" style="104" customWidth="1"/>
    <col min="239" max="239" width="6" style="104" bestFit="1" customWidth="1"/>
    <col min="240" max="240" width="7" style="104" bestFit="1" customWidth="1"/>
    <col min="241" max="241" width="10.7109375" style="104" customWidth="1"/>
    <col min="242" max="242" width="11.5703125" style="104" bestFit="1" customWidth="1"/>
    <col min="243" max="244" width="11.5703125" style="104" customWidth="1"/>
    <col min="245" max="486" width="11.42578125" style="104"/>
    <col min="487" max="487" width="8.5703125" style="104" bestFit="1" customWidth="1"/>
    <col min="488" max="488" width="3.5703125" style="104" customWidth="1"/>
    <col min="489" max="489" width="10" style="104" bestFit="1" customWidth="1"/>
    <col min="490" max="490" width="6.5703125" style="104" bestFit="1" customWidth="1"/>
    <col min="491" max="491" width="12" style="104" bestFit="1" customWidth="1"/>
    <col min="492" max="492" width="9.85546875" style="104" bestFit="1" customWidth="1"/>
    <col min="493" max="493" width="12" style="104" bestFit="1" customWidth="1"/>
    <col min="494" max="494" width="9.7109375" style="104" customWidth="1"/>
    <col min="495" max="495" width="6" style="104" bestFit="1" customWidth="1"/>
    <col min="496" max="496" width="7" style="104" bestFit="1" customWidth="1"/>
    <col min="497" max="497" width="10.7109375" style="104" customWidth="1"/>
    <col min="498" max="498" width="11.5703125" style="104" bestFit="1" customWidth="1"/>
    <col min="499" max="500" width="11.5703125" style="104" customWidth="1"/>
    <col min="501" max="742" width="11.42578125" style="104"/>
    <col min="743" max="743" width="8.5703125" style="104" bestFit="1" customWidth="1"/>
    <col min="744" max="744" width="3.5703125" style="104" customWidth="1"/>
    <col min="745" max="745" width="10" style="104" bestFit="1" customWidth="1"/>
    <col min="746" max="746" width="6.5703125" style="104" bestFit="1" customWidth="1"/>
    <col min="747" max="747" width="12" style="104" bestFit="1" customWidth="1"/>
    <col min="748" max="748" width="9.85546875" style="104" bestFit="1" customWidth="1"/>
    <col min="749" max="749" width="12" style="104" bestFit="1" customWidth="1"/>
    <col min="750" max="750" width="9.7109375" style="104" customWidth="1"/>
    <col min="751" max="751" width="6" style="104" bestFit="1" customWidth="1"/>
    <col min="752" max="752" width="7" style="104" bestFit="1" customWidth="1"/>
    <col min="753" max="753" width="10.7109375" style="104" customWidth="1"/>
    <col min="754" max="754" width="11.5703125" style="104" bestFit="1" customWidth="1"/>
    <col min="755" max="756" width="11.5703125" style="104" customWidth="1"/>
    <col min="757" max="998" width="11.42578125" style="104"/>
    <col min="999" max="999" width="8.5703125" style="104" bestFit="1" customWidth="1"/>
    <col min="1000" max="1000" width="3.5703125" style="104" customWidth="1"/>
    <col min="1001" max="1001" width="10" style="104" bestFit="1" customWidth="1"/>
    <col min="1002" max="1002" width="6.5703125" style="104" bestFit="1" customWidth="1"/>
    <col min="1003" max="1003" width="12" style="104" bestFit="1" customWidth="1"/>
    <col min="1004" max="1004" width="9.85546875" style="104" bestFit="1" customWidth="1"/>
    <col min="1005" max="1005" width="12" style="104" bestFit="1" customWidth="1"/>
    <col min="1006" max="1006" width="9.7109375" style="104" customWidth="1"/>
    <col min="1007" max="1007" width="6" style="104" bestFit="1" customWidth="1"/>
    <col min="1008" max="1008" width="7" style="104" bestFit="1" customWidth="1"/>
    <col min="1009" max="1009" width="10.7109375" style="104" customWidth="1"/>
    <col min="1010" max="1010" width="11.5703125" style="104" bestFit="1" customWidth="1"/>
    <col min="1011" max="1012" width="11.5703125" style="104" customWidth="1"/>
    <col min="1013" max="1254" width="11.42578125" style="104"/>
    <col min="1255" max="1255" width="8.5703125" style="104" bestFit="1" customWidth="1"/>
    <col min="1256" max="1256" width="3.5703125" style="104" customWidth="1"/>
    <col min="1257" max="1257" width="10" style="104" bestFit="1" customWidth="1"/>
    <col min="1258" max="1258" width="6.5703125" style="104" bestFit="1" customWidth="1"/>
    <col min="1259" max="1259" width="12" style="104" bestFit="1" customWidth="1"/>
    <col min="1260" max="1260" width="9.85546875" style="104" bestFit="1" customWidth="1"/>
    <col min="1261" max="1261" width="12" style="104" bestFit="1" customWidth="1"/>
    <col min="1262" max="1262" width="9.7109375" style="104" customWidth="1"/>
    <col min="1263" max="1263" width="6" style="104" bestFit="1" customWidth="1"/>
    <col min="1264" max="1264" width="7" style="104" bestFit="1" customWidth="1"/>
    <col min="1265" max="1265" width="10.7109375" style="104" customWidth="1"/>
    <col min="1266" max="1266" width="11.5703125" style="104" bestFit="1" customWidth="1"/>
    <col min="1267" max="1268" width="11.5703125" style="104" customWidth="1"/>
    <col min="1269" max="1510" width="11.42578125" style="104"/>
    <col min="1511" max="1511" width="8.5703125" style="104" bestFit="1" customWidth="1"/>
    <col min="1512" max="1512" width="3.5703125" style="104" customWidth="1"/>
    <col min="1513" max="1513" width="10" style="104" bestFit="1" customWidth="1"/>
    <col min="1514" max="1514" width="6.5703125" style="104" bestFit="1" customWidth="1"/>
    <col min="1515" max="1515" width="12" style="104" bestFit="1" customWidth="1"/>
    <col min="1516" max="1516" width="9.85546875" style="104" bestFit="1" customWidth="1"/>
    <col min="1517" max="1517" width="12" style="104" bestFit="1" customWidth="1"/>
    <col min="1518" max="1518" width="9.7109375" style="104" customWidth="1"/>
    <col min="1519" max="1519" width="6" style="104" bestFit="1" customWidth="1"/>
    <col min="1520" max="1520" width="7" style="104" bestFit="1" customWidth="1"/>
    <col min="1521" max="1521" width="10.7109375" style="104" customWidth="1"/>
    <col min="1522" max="1522" width="11.5703125" style="104" bestFit="1" customWidth="1"/>
    <col min="1523" max="1524" width="11.5703125" style="104" customWidth="1"/>
    <col min="1525" max="1766" width="11.42578125" style="104"/>
    <col min="1767" max="1767" width="8.5703125" style="104" bestFit="1" customWidth="1"/>
    <col min="1768" max="1768" width="3.5703125" style="104" customWidth="1"/>
    <col min="1769" max="1769" width="10" style="104" bestFit="1" customWidth="1"/>
    <col min="1770" max="1770" width="6.5703125" style="104" bestFit="1" customWidth="1"/>
    <col min="1771" max="1771" width="12" style="104" bestFit="1" customWidth="1"/>
    <col min="1772" max="1772" width="9.85546875" style="104" bestFit="1" customWidth="1"/>
    <col min="1773" max="1773" width="12" style="104" bestFit="1" customWidth="1"/>
    <col min="1774" max="1774" width="9.7109375" style="104" customWidth="1"/>
    <col min="1775" max="1775" width="6" style="104" bestFit="1" customWidth="1"/>
    <col min="1776" max="1776" width="7" style="104" bestFit="1" customWidth="1"/>
    <col min="1777" max="1777" width="10.7109375" style="104" customWidth="1"/>
    <col min="1778" max="1778" width="11.5703125" style="104" bestFit="1" customWidth="1"/>
    <col min="1779" max="1780" width="11.5703125" style="104" customWidth="1"/>
    <col min="1781" max="2022" width="11.42578125" style="104"/>
    <col min="2023" max="2023" width="8.5703125" style="104" bestFit="1" customWidth="1"/>
    <col min="2024" max="2024" width="3.5703125" style="104" customWidth="1"/>
    <col min="2025" max="2025" width="10" style="104" bestFit="1" customWidth="1"/>
    <col min="2026" max="2026" width="6.5703125" style="104" bestFit="1" customWidth="1"/>
    <col min="2027" max="2027" width="12" style="104" bestFit="1" customWidth="1"/>
    <col min="2028" max="2028" width="9.85546875" style="104" bestFit="1" customWidth="1"/>
    <col min="2029" max="2029" width="12" style="104" bestFit="1" customWidth="1"/>
    <col min="2030" max="2030" width="9.7109375" style="104" customWidth="1"/>
    <col min="2031" max="2031" width="6" style="104" bestFit="1" customWidth="1"/>
    <col min="2032" max="2032" width="7" style="104" bestFit="1" customWidth="1"/>
    <col min="2033" max="2033" width="10.7109375" style="104" customWidth="1"/>
    <col min="2034" max="2034" width="11.5703125" style="104" bestFit="1" customWidth="1"/>
    <col min="2035" max="2036" width="11.5703125" style="104" customWidth="1"/>
    <col min="2037" max="2278" width="11.42578125" style="104"/>
    <col min="2279" max="2279" width="8.5703125" style="104" bestFit="1" customWidth="1"/>
    <col min="2280" max="2280" width="3.5703125" style="104" customWidth="1"/>
    <col min="2281" max="2281" width="10" style="104" bestFit="1" customWidth="1"/>
    <col min="2282" max="2282" width="6.5703125" style="104" bestFit="1" customWidth="1"/>
    <col min="2283" max="2283" width="12" style="104" bestFit="1" customWidth="1"/>
    <col min="2284" max="2284" width="9.85546875" style="104" bestFit="1" customWidth="1"/>
    <col min="2285" max="2285" width="12" style="104" bestFit="1" customWidth="1"/>
    <col min="2286" max="2286" width="9.7109375" style="104" customWidth="1"/>
    <col min="2287" max="2287" width="6" style="104" bestFit="1" customWidth="1"/>
    <col min="2288" max="2288" width="7" style="104" bestFit="1" customWidth="1"/>
    <col min="2289" max="2289" width="10.7109375" style="104" customWidth="1"/>
    <col min="2290" max="2290" width="11.5703125" style="104" bestFit="1" customWidth="1"/>
    <col min="2291" max="2292" width="11.5703125" style="104" customWidth="1"/>
    <col min="2293" max="2534" width="11.42578125" style="104"/>
    <col min="2535" max="2535" width="8.5703125" style="104" bestFit="1" customWidth="1"/>
    <col min="2536" max="2536" width="3.5703125" style="104" customWidth="1"/>
    <col min="2537" max="2537" width="10" style="104" bestFit="1" customWidth="1"/>
    <col min="2538" max="2538" width="6.5703125" style="104" bestFit="1" customWidth="1"/>
    <col min="2539" max="2539" width="12" style="104" bestFit="1" customWidth="1"/>
    <col min="2540" max="2540" width="9.85546875" style="104" bestFit="1" customWidth="1"/>
    <col min="2541" max="2541" width="12" style="104" bestFit="1" customWidth="1"/>
    <col min="2542" max="2542" width="9.7109375" style="104" customWidth="1"/>
    <col min="2543" max="2543" width="6" style="104" bestFit="1" customWidth="1"/>
    <col min="2544" max="2544" width="7" style="104" bestFit="1" customWidth="1"/>
    <col min="2545" max="2545" width="10.7109375" style="104" customWidth="1"/>
    <col min="2546" max="2546" width="11.5703125" style="104" bestFit="1" customWidth="1"/>
    <col min="2547" max="2548" width="11.5703125" style="104" customWidth="1"/>
    <col min="2549" max="2790" width="11.42578125" style="104"/>
    <col min="2791" max="2791" width="8.5703125" style="104" bestFit="1" customWidth="1"/>
    <col min="2792" max="2792" width="3.5703125" style="104" customWidth="1"/>
    <col min="2793" max="2793" width="10" style="104" bestFit="1" customWidth="1"/>
    <col min="2794" max="2794" width="6.5703125" style="104" bestFit="1" customWidth="1"/>
    <col min="2795" max="2795" width="12" style="104" bestFit="1" customWidth="1"/>
    <col min="2796" max="2796" width="9.85546875" style="104" bestFit="1" customWidth="1"/>
    <col min="2797" max="2797" width="12" style="104" bestFit="1" customWidth="1"/>
    <col min="2798" max="2798" width="9.7109375" style="104" customWidth="1"/>
    <col min="2799" max="2799" width="6" style="104" bestFit="1" customWidth="1"/>
    <col min="2800" max="2800" width="7" style="104" bestFit="1" customWidth="1"/>
    <col min="2801" max="2801" width="10.7109375" style="104" customWidth="1"/>
    <col min="2802" max="2802" width="11.5703125" style="104" bestFit="1" customWidth="1"/>
    <col min="2803" max="2804" width="11.5703125" style="104" customWidth="1"/>
    <col min="2805" max="3046" width="11.42578125" style="104"/>
    <col min="3047" max="3047" width="8.5703125" style="104" bestFit="1" customWidth="1"/>
    <col min="3048" max="3048" width="3.5703125" style="104" customWidth="1"/>
    <col min="3049" max="3049" width="10" style="104" bestFit="1" customWidth="1"/>
    <col min="3050" max="3050" width="6.5703125" style="104" bestFit="1" customWidth="1"/>
    <col min="3051" max="3051" width="12" style="104" bestFit="1" customWidth="1"/>
    <col min="3052" max="3052" width="9.85546875" style="104" bestFit="1" customWidth="1"/>
    <col min="3053" max="3053" width="12" style="104" bestFit="1" customWidth="1"/>
    <col min="3054" max="3054" width="9.7109375" style="104" customWidth="1"/>
    <col min="3055" max="3055" width="6" style="104" bestFit="1" customWidth="1"/>
    <col min="3056" max="3056" width="7" style="104" bestFit="1" customWidth="1"/>
    <col min="3057" max="3057" width="10.7109375" style="104" customWidth="1"/>
    <col min="3058" max="3058" width="11.5703125" style="104" bestFit="1" customWidth="1"/>
    <col min="3059" max="3060" width="11.5703125" style="104" customWidth="1"/>
    <col min="3061" max="3302" width="11.42578125" style="104"/>
    <col min="3303" max="3303" width="8.5703125" style="104" bestFit="1" customWidth="1"/>
    <col min="3304" max="3304" width="3.5703125" style="104" customWidth="1"/>
    <col min="3305" max="3305" width="10" style="104" bestFit="1" customWidth="1"/>
    <col min="3306" max="3306" width="6.5703125" style="104" bestFit="1" customWidth="1"/>
    <col min="3307" max="3307" width="12" style="104" bestFit="1" customWidth="1"/>
    <col min="3308" max="3308" width="9.85546875" style="104" bestFit="1" customWidth="1"/>
    <col min="3309" max="3309" width="12" style="104" bestFit="1" customWidth="1"/>
    <col min="3310" max="3310" width="9.7109375" style="104" customWidth="1"/>
    <col min="3311" max="3311" width="6" style="104" bestFit="1" customWidth="1"/>
    <col min="3312" max="3312" width="7" style="104" bestFit="1" customWidth="1"/>
    <col min="3313" max="3313" width="10.7109375" style="104" customWidth="1"/>
    <col min="3314" max="3314" width="11.5703125" style="104" bestFit="1" customWidth="1"/>
    <col min="3315" max="3316" width="11.5703125" style="104" customWidth="1"/>
    <col min="3317" max="3558" width="11.42578125" style="104"/>
    <col min="3559" max="3559" width="8.5703125" style="104" bestFit="1" customWidth="1"/>
    <col min="3560" max="3560" width="3.5703125" style="104" customWidth="1"/>
    <col min="3561" max="3561" width="10" style="104" bestFit="1" customWidth="1"/>
    <col min="3562" max="3562" width="6.5703125" style="104" bestFit="1" customWidth="1"/>
    <col min="3563" max="3563" width="12" style="104" bestFit="1" customWidth="1"/>
    <col min="3564" max="3564" width="9.85546875" style="104" bestFit="1" customWidth="1"/>
    <col min="3565" max="3565" width="12" style="104" bestFit="1" customWidth="1"/>
    <col min="3566" max="3566" width="9.7109375" style="104" customWidth="1"/>
    <col min="3567" max="3567" width="6" style="104" bestFit="1" customWidth="1"/>
    <col min="3568" max="3568" width="7" style="104" bestFit="1" customWidth="1"/>
    <col min="3569" max="3569" width="10.7109375" style="104" customWidth="1"/>
    <col min="3570" max="3570" width="11.5703125" style="104" bestFit="1" customWidth="1"/>
    <col min="3571" max="3572" width="11.5703125" style="104" customWidth="1"/>
    <col min="3573" max="3814" width="11.42578125" style="104"/>
    <col min="3815" max="3815" width="8.5703125" style="104" bestFit="1" customWidth="1"/>
    <col min="3816" max="3816" width="3.5703125" style="104" customWidth="1"/>
    <col min="3817" max="3817" width="10" style="104" bestFit="1" customWidth="1"/>
    <col min="3818" max="3818" width="6.5703125" style="104" bestFit="1" customWidth="1"/>
    <col min="3819" max="3819" width="12" style="104" bestFit="1" customWidth="1"/>
    <col min="3820" max="3820" width="9.85546875" style="104" bestFit="1" customWidth="1"/>
    <col min="3821" max="3821" width="12" style="104" bestFit="1" customWidth="1"/>
    <col min="3822" max="3822" width="9.7109375" style="104" customWidth="1"/>
    <col min="3823" max="3823" width="6" style="104" bestFit="1" customWidth="1"/>
    <col min="3824" max="3824" width="7" style="104" bestFit="1" customWidth="1"/>
    <col min="3825" max="3825" width="10.7109375" style="104" customWidth="1"/>
    <col min="3826" max="3826" width="11.5703125" style="104" bestFit="1" customWidth="1"/>
    <col min="3827" max="3828" width="11.5703125" style="104" customWidth="1"/>
    <col min="3829" max="4070" width="11.42578125" style="104"/>
    <col min="4071" max="4071" width="8.5703125" style="104" bestFit="1" customWidth="1"/>
    <col min="4072" max="4072" width="3.5703125" style="104" customWidth="1"/>
    <col min="4073" max="4073" width="10" style="104" bestFit="1" customWidth="1"/>
    <col min="4074" max="4074" width="6.5703125" style="104" bestFit="1" customWidth="1"/>
    <col min="4075" max="4075" width="12" style="104" bestFit="1" customWidth="1"/>
    <col min="4076" max="4076" width="9.85546875" style="104" bestFit="1" customWidth="1"/>
    <col min="4077" max="4077" width="12" style="104" bestFit="1" customWidth="1"/>
    <col min="4078" max="4078" width="9.7109375" style="104" customWidth="1"/>
    <col min="4079" max="4079" width="6" style="104" bestFit="1" customWidth="1"/>
    <col min="4080" max="4080" width="7" style="104" bestFit="1" customWidth="1"/>
    <col min="4081" max="4081" width="10.7109375" style="104" customWidth="1"/>
    <col min="4082" max="4082" width="11.5703125" style="104" bestFit="1" customWidth="1"/>
    <col min="4083" max="4084" width="11.5703125" style="104" customWidth="1"/>
    <col min="4085" max="4326" width="11.42578125" style="104"/>
    <col min="4327" max="4327" width="8.5703125" style="104" bestFit="1" customWidth="1"/>
    <col min="4328" max="4328" width="3.5703125" style="104" customWidth="1"/>
    <col min="4329" max="4329" width="10" style="104" bestFit="1" customWidth="1"/>
    <col min="4330" max="4330" width="6.5703125" style="104" bestFit="1" customWidth="1"/>
    <col min="4331" max="4331" width="12" style="104" bestFit="1" customWidth="1"/>
    <col min="4332" max="4332" width="9.85546875" style="104" bestFit="1" customWidth="1"/>
    <col min="4333" max="4333" width="12" style="104" bestFit="1" customWidth="1"/>
    <col min="4334" max="4334" width="9.7109375" style="104" customWidth="1"/>
    <col min="4335" max="4335" width="6" style="104" bestFit="1" customWidth="1"/>
    <col min="4336" max="4336" width="7" style="104" bestFit="1" customWidth="1"/>
    <col min="4337" max="4337" width="10.7109375" style="104" customWidth="1"/>
    <col min="4338" max="4338" width="11.5703125" style="104" bestFit="1" customWidth="1"/>
    <col min="4339" max="4340" width="11.5703125" style="104" customWidth="1"/>
    <col min="4341" max="4582" width="11.42578125" style="104"/>
    <col min="4583" max="4583" width="8.5703125" style="104" bestFit="1" customWidth="1"/>
    <col min="4584" max="4584" width="3.5703125" style="104" customWidth="1"/>
    <col min="4585" max="4585" width="10" style="104" bestFit="1" customWidth="1"/>
    <col min="4586" max="4586" width="6.5703125" style="104" bestFit="1" customWidth="1"/>
    <col min="4587" max="4587" width="12" style="104" bestFit="1" customWidth="1"/>
    <col min="4588" max="4588" width="9.85546875" style="104" bestFit="1" customWidth="1"/>
    <col min="4589" max="4589" width="12" style="104" bestFit="1" customWidth="1"/>
    <col min="4590" max="4590" width="9.7109375" style="104" customWidth="1"/>
    <col min="4591" max="4591" width="6" style="104" bestFit="1" customWidth="1"/>
    <col min="4592" max="4592" width="7" style="104" bestFit="1" customWidth="1"/>
    <col min="4593" max="4593" width="10.7109375" style="104" customWidth="1"/>
    <col min="4594" max="4594" width="11.5703125" style="104" bestFit="1" customWidth="1"/>
    <col min="4595" max="4596" width="11.5703125" style="104" customWidth="1"/>
    <col min="4597" max="4838" width="11.42578125" style="104"/>
    <col min="4839" max="4839" width="8.5703125" style="104" bestFit="1" customWidth="1"/>
    <col min="4840" max="4840" width="3.5703125" style="104" customWidth="1"/>
    <col min="4841" max="4841" width="10" style="104" bestFit="1" customWidth="1"/>
    <col min="4842" max="4842" width="6.5703125" style="104" bestFit="1" customWidth="1"/>
    <col min="4843" max="4843" width="12" style="104" bestFit="1" customWidth="1"/>
    <col min="4844" max="4844" width="9.85546875" style="104" bestFit="1" customWidth="1"/>
    <col min="4845" max="4845" width="12" style="104" bestFit="1" customWidth="1"/>
    <col min="4846" max="4846" width="9.7109375" style="104" customWidth="1"/>
    <col min="4847" max="4847" width="6" style="104" bestFit="1" customWidth="1"/>
    <col min="4848" max="4848" width="7" style="104" bestFit="1" customWidth="1"/>
    <col min="4849" max="4849" width="10.7109375" style="104" customWidth="1"/>
    <col min="4850" max="4850" width="11.5703125" style="104" bestFit="1" customWidth="1"/>
    <col min="4851" max="4852" width="11.5703125" style="104" customWidth="1"/>
    <col min="4853" max="5094" width="11.42578125" style="104"/>
    <col min="5095" max="5095" width="8.5703125" style="104" bestFit="1" customWidth="1"/>
    <col min="5096" max="5096" width="3.5703125" style="104" customWidth="1"/>
    <col min="5097" max="5097" width="10" style="104" bestFit="1" customWidth="1"/>
    <col min="5098" max="5098" width="6.5703125" style="104" bestFit="1" customWidth="1"/>
    <col min="5099" max="5099" width="12" style="104" bestFit="1" customWidth="1"/>
    <col min="5100" max="5100" width="9.85546875" style="104" bestFit="1" customWidth="1"/>
    <col min="5101" max="5101" width="12" style="104" bestFit="1" customWidth="1"/>
    <col min="5102" max="5102" width="9.7109375" style="104" customWidth="1"/>
    <col min="5103" max="5103" width="6" style="104" bestFit="1" customWidth="1"/>
    <col min="5104" max="5104" width="7" style="104" bestFit="1" customWidth="1"/>
    <col min="5105" max="5105" width="10.7109375" style="104" customWidth="1"/>
    <col min="5106" max="5106" width="11.5703125" style="104" bestFit="1" customWidth="1"/>
    <col min="5107" max="5108" width="11.5703125" style="104" customWidth="1"/>
    <col min="5109" max="5350" width="11.42578125" style="104"/>
    <col min="5351" max="5351" width="8.5703125" style="104" bestFit="1" customWidth="1"/>
    <col min="5352" max="5352" width="3.5703125" style="104" customWidth="1"/>
    <col min="5353" max="5353" width="10" style="104" bestFit="1" customWidth="1"/>
    <col min="5354" max="5354" width="6.5703125" style="104" bestFit="1" customWidth="1"/>
    <col min="5355" max="5355" width="12" style="104" bestFit="1" customWidth="1"/>
    <col min="5356" max="5356" width="9.85546875" style="104" bestFit="1" customWidth="1"/>
    <col min="5357" max="5357" width="12" style="104" bestFit="1" customWidth="1"/>
    <col min="5358" max="5358" width="9.7109375" style="104" customWidth="1"/>
    <col min="5359" max="5359" width="6" style="104" bestFit="1" customWidth="1"/>
    <col min="5360" max="5360" width="7" style="104" bestFit="1" customWidth="1"/>
    <col min="5361" max="5361" width="10.7109375" style="104" customWidth="1"/>
    <col min="5362" max="5362" width="11.5703125" style="104" bestFit="1" customWidth="1"/>
    <col min="5363" max="5364" width="11.5703125" style="104" customWidth="1"/>
    <col min="5365" max="5606" width="11.42578125" style="104"/>
    <col min="5607" max="5607" width="8.5703125" style="104" bestFit="1" customWidth="1"/>
    <col min="5608" max="5608" width="3.5703125" style="104" customWidth="1"/>
    <col min="5609" max="5609" width="10" style="104" bestFit="1" customWidth="1"/>
    <col min="5610" max="5610" width="6.5703125" style="104" bestFit="1" customWidth="1"/>
    <col min="5611" max="5611" width="12" style="104" bestFit="1" customWidth="1"/>
    <col min="5612" max="5612" width="9.85546875" style="104" bestFit="1" customWidth="1"/>
    <col min="5613" max="5613" width="12" style="104" bestFit="1" customWidth="1"/>
    <col min="5614" max="5614" width="9.7109375" style="104" customWidth="1"/>
    <col min="5615" max="5615" width="6" style="104" bestFit="1" customWidth="1"/>
    <col min="5616" max="5616" width="7" style="104" bestFit="1" customWidth="1"/>
    <col min="5617" max="5617" width="10.7109375" style="104" customWidth="1"/>
    <col min="5618" max="5618" width="11.5703125" style="104" bestFit="1" customWidth="1"/>
    <col min="5619" max="5620" width="11.5703125" style="104" customWidth="1"/>
    <col min="5621" max="5862" width="11.42578125" style="104"/>
    <col min="5863" max="5863" width="8.5703125" style="104" bestFit="1" customWidth="1"/>
    <col min="5864" max="5864" width="3.5703125" style="104" customWidth="1"/>
    <col min="5865" max="5865" width="10" style="104" bestFit="1" customWidth="1"/>
    <col min="5866" max="5866" width="6.5703125" style="104" bestFit="1" customWidth="1"/>
    <col min="5867" max="5867" width="12" style="104" bestFit="1" customWidth="1"/>
    <col min="5868" max="5868" width="9.85546875" style="104" bestFit="1" customWidth="1"/>
    <col min="5869" max="5869" width="12" style="104" bestFit="1" customWidth="1"/>
    <col min="5870" max="5870" width="9.7109375" style="104" customWidth="1"/>
    <col min="5871" max="5871" width="6" style="104" bestFit="1" customWidth="1"/>
    <col min="5872" max="5872" width="7" style="104" bestFit="1" customWidth="1"/>
    <col min="5873" max="5873" width="10.7109375" style="104" customWidth="1"/>
    <col min="5874" max="5874" width="11.5703125" style="104" bestFit="1" customWidth="1"/>
    <col min="5875" max="5876" width="11.5703125" style="104" customWidth="1"/>
    <col min="5877" max="6118" width="11.42578125" style="104"/>
    <col min="6119" max="6119" width="8.5703125" style="104" bestFit="1" customWidth="1"/>
    <col min="6120" max="6120" width="3.5703125" style="104" customWidth="1"/>
    <col min="6121" max="6121" width="10" style="104" bestFit="1" customWidth="1"/>
    <col min="6122" max="6122" width="6.5703125" style="104" bestFit="1" customWidth="1"/>
    <col min="6123" max="6123" width="12" style="104" bestFit="1" customWidth="1"/>
    <col min="6124" max="6124" width="9.85546875" style="104" bestFit="1" customWidth="1"/>
    <col min="6125" max="6125" width="12" style="104" bestFit="1" customWidth="1"/>
    <col min="6126" max="6126" width="9.7109375" style="104" customWidth="1"/>
    <col min="6127" max="6127" width="6" style="104" bestFit="1" customWidth="1"/>
    <col min="6128" max="6128" width="7" style="104" bestFit="1" customWidth="1"/>
    <col min="6129" max="6129" width="10.7109375" style="104" customWidth="1"/>
    <col min="6130" max="6130" width="11.5703125" style="104" bestFit="1" customWidth="1"/>
    <col min="6131" max="6132" width="11.5703125" style="104" customWidth="1"/>
    <col min="6133" max="6374" width="11.42578125" style="104"/>
    <col min="6375" max="6375" width="8.5703125" style="104" bestFit="1" customWidth="1"/>
    <col min="6376" max="6376" width="3.5703125" style="104" customWidth="1"/>
    <col min="6377" max="6377" width="10" style="104" bestFit="1" customWidth="1"/>
    <col min="6378" max="6378" width="6.5703125" style="104" bestFit="1" customWidth="1"/>
    <col min="6379" max="6379" width="12" style="104" bestFit="1" customWidth="1"/>
    <col min="6380" max="6380" width="9.85546875" style="104" bestFit="1" customWidth="1"/>
    <col min="6381" max="6381" width="12" style="104" bestFit="1" customWidth="1"/>
    <col min="6382" max="6382" width="9.7109375" style="104" customWidth="1"/>
    <col min="6383" max="6383" width="6" style="104" bestFit="1" customWidth="1"/>
    <col min="6384" max="6384" width="7" style="104" bestFit="1" customWidth="1"/>
    <col min="6385" max="6385" width="10.7109375" style="104" customWidth="1"/>
    <col min="6386" max="6386" width="11.5703125" style="104" bestFit="1" customWidth="1"/>
    <col min="6387" max="6388" width="11.5703125" style="104" customWidth="1"/>
    <col min="6389" max="6630" width="11.42578125" style="104"/>
    <col min="6631" max="6631" width="8.5703125" style="104" bestFit="1" customWidth="1"/>
    <col min="6632" max="6632" width="3.5703125" style="104" customWidth="1"/>
    <col min="6633" max="6633" width="10" style="104" bestFit="1" customWidth="1"/>
    <col min="6634" max="6634" width="6.5703125" style="104" bestFit="1" customWidth="1"/>
    <col min="6635" max="6635" width="12" style="104" bestFit="1" customWidth="1"/>
    <col min="6636" max="6636" width="9.85546875" style="104" bestFit="1" customWidth="1"/>
    <col min="6637" max="6637" width="12" style="104" bestFit="1" customWidth="1"/>
    <col min="6638" max="6638" width="9.7109375" style="104" customWidth="1"/>
    <col min="6639" max="6639" width="6" style="104" bestFit="1" customWidth="1"/>
    <col min="6640" max="6640" width="7" style="104" bestFit="1" customWidth="1"/>
    <col min="6641" max="6641" width="10.7109375" style="104" customWidth="1"/>
    <col min="6642" max="6642" width="11.5703125" style="104" bestFit="1" customWidth="1"/>
    <col min="6643" max="6644" width="11.5703125" style="104" customWidth="1"/>
    <col min="6645" max="6886" width="11.42578125" style="104"/>
    <col min="6887" max="6887" width="8.5703125" style="104" bestFit="1" customWidth="1"/>
    <col min="6888" max="6888" width="3.5703125" style="104" customWidth="1"/>
    <col min="6889" max="6889" width="10" style="104" bestFit="1" customWidth="1"/>
    <col min="6890" max="6890" width="6.5703125" style="104" bestFit="1" customWidth="1"/>
    <col min="6891" max="6891" width="12" style="104" bestFit="1" customWidth="1"/>
    <col min="6892" max="6892" width="9.85546875" style="104" bestFit="1" customWidth="1"/>
    <col min="6893" max="6893" width="12" style="104" bestFit="1" customWidth="1"/>
    <col min="6894" max="6894" width="9.7109375" style="104" customWidth="1"/>
    <col min="6895" max="6895" width="6" style="104" bestFit="1" customWidth="1"/>
    <col min="6896" max="6896" width="7" style="104" bestFit="1" customWidth="1"/>
    <col min="6897" max="6897" width="10.7109375" style="104" customWidth="1"/>
    <col min="6898" max="6898" width="11.5703125" style="104" bestFit="1" customWidth="1"/>
    <col min="6899" max="6900" width="11.5703125" style="104" customWidth="1"/>
    <col min="6901" max="7142" width="11.42578125" style="104"/>
    <col min="7143" max="7143" width="8.5703125" style="104" bestFit="1" customWidth="1"/>
    <col min="7144" max="7144" width="3.5703125" style="104" customWidth="1"/>
    <col min="7145" max="7145" width="10" style="104" bestFit="1" customWidth="1"/>
    <col min="7146" max="7146" width="6.5703125" style="104" bestFit="1" customWidth="1"/>
    <col min="7147" max="7147" width="12" style="104" bestFit="1" customWidth="1"/>
    <col min="7148" max="7148" width="9.85546875" style="104" bestFit="1" customWidth="1"/>
    <col min="7149" max="7149" width="12" style="104" bestFit="1" customWidth="1"/>
    <col min="7150" max="7150" width="9.7109375" style="104" customWidth="1"/>
    <col min="7151" max="7151" width="6" style="104" bestFit="1" customWidth="1"/>
    <col min="7152" max="7152" width="7" style="104" bestFit="1" customWidth="1"/>
    <col min="7153" max="7153" width="10.7109375" style="104" customWidth="1"/>
    <col min="7154" max="7154" width="11.5703125" style="104" bestFit="1" customWidth="1"/>
    <col min="7155" max="7156" width="11.5703125" style="104" customWidth="1"/>
    <col min="7157" max="7398" width="11.42578125" style="104"/>
    <col min="7399" max="7399" width="8.5703125" style="104" bestFit="1" customWidth="1"/>
    <col min="7400" max="7400" width="3.5703125" style="104" customWidth="1"/>
    <col min="7401" max="7401" width="10" style="104" bestFit="1" customWidth="1"/>
    <col min="7402" max="7402" width="6.5703125" style="104" bestFit="1" customWidth="1"/>
    <col min="7403" max="7403" width="12" style="104" bestFit="1" customWidth="1"/>
    <col min="7404" max="7404" width="9.85546875" style="104" bestFit="1" customWidth="1"/>
    <col min="7405" max="7405" width="12" style="104" bestFit="1" customWidth="1"/>
    <col min="7406" max="7406" width="9.7109375" style="104" customWidth="1"/>
    <col min="7407" max="7407" width="6" style="104" bestFit="1" customWidth="1"/>
    <col min="7408" max="7408" width="7" style="104" bestFit="1" customWidth="1"/>
    <col min="7409" max="7409" width="10.7109375" style="104" customWidth="1"/>
    <col min="7410" max="7410" width="11.5703125" style="104" bestFit="1" customWidth="1"/>
    <col min="7411" max="7412" width="11.5703125" style="104" customWidth="1"/>
    <col min="7413" max="7654" width="11.42578125" style="104"/>
    <col min="7655" max="7655" width="8.5703125" style="104" bestFit="1" customWidth="1"/>
    <col min="7656" max="7656" width="3.5703125" style="104" customWidth="1"/>
    <col min="7657" max="7657" width="10" style="104" bestFit="1" customWidth="1"/>
    <col min="7658" max="7658" width="6.5703125" style="104" bestFit="1" customWidth="1"/>
    <col min="7659" max="7659" width="12" style="104" bestFit="1" customWidth="1"/>
    <col min="7660" max="7660" width="9.85546875" style="104" bestFit="1" customWidth="1"/>
    <col min="7661" max="7661" width="12" style="104" bestFit="1" customWidth="1"/>
    <col min="7662" max="7662" width="9.7109375" style="104" customWidth="1"/>
    <col min="7663" max="7663" width="6" style="104" bestFit="1" customWidth="1"/>
    <col min="7664" max="7664" width="7" style="104" bestFit="1" customWidth="1"/>
    <col min="7665" max="7665" width="10.7109375" style="104" customWidth="1"/>
    <col min="7666" max="7666" width="11.5703125" style="104" bestFit="1" customWidth="1"/>
    <col min="7667" max="7668" width="11.5703125" style="104" customWidth="1"/>
    <col min="7669" max="7910" width="11.42578125" style="104"/>
    <col min="7911" max="7911" width="8.5703125" style="104" bestFit="1" customWidth="1"/>
    <col min="7912" max="7912" width="3.5703125" style="104" customWidth="1"/>
    <col min="7913" max="7913" width="10" style="104" bestFit="1" customWidth="1"/>
    <col min="7914" max="7914" width="6.5703125" style="104" bestFit="1" customWidth="1"/>
    <col min="7915" max="7915" width="12" style="104" bestFit="1" customWidth="1"/>
    <col min="7916" max="7916" width="9.85546875" style="104" bestFit="1" customWidth="1"/>
    <col min="7917" max="7917" width="12" style="104" bestFit="1" customWidth="1"/>
    <col min="7918" max="7918" width="9.7109375" style="104" customWidth="1"/>
    <col min="7919" max="7919" width="6" style="104" bestFit="1" customWidth="1"/>
    <col min="7920" max="7920" width="7" style="104" bestFit="1" customWidth="1"/>
    <col min="7921" max="7921" width="10.7109375" style="104" customWidth="1"/>
    <col min="7922" max="7922" width="11.5703125" style="104" bestFit="1" customWidth="1"/>
    <col min="7923" max="7924" width="11.5703125" style="104" customWidth="1"/>
    <col min="7925" max="8166" width="11.42578125" style="104"/>
    <col min="8167" max="8167" width="8.5703125" style="104" bestFit="1" customWidth="1"/>
    <col min="8168" max="8168" width="3.5703125" style="104" customWidth="1"/>
    <col min="8169" max="8169" width="10" style="104" bestFit="1" customWidth="1"/>
    <col min="8170" max="8170" width="6.5703125" style="104" bestFit="1" customWidth="1"/>
    <col min="8171" max="8171" width="12" style="104" bestFit="1" customWidth="1"/>
    <col min="8172" max="8172" width="9.85546875" style="104" bestFit="1" customWidth="1"/>
    <col min="8173" max="8173" width="12" style="104" bestFit="1" customWidth="1"/>
    <col min="8174" max="8174" width="9.7109375" style="104" customWidth="1"/>
    <col min="8175" max="8175" width="6" style="104" bestFit="1" customWidth="1"/>
    <col min="8176" max="8176" width="7" style="104" bestFit="1" customWidth="1"/>
    <col min="8177" max="8177" width="10.7109375" style="104" customWidth="1"/>
    <col min="8178" max="8178" width="11.5703125" style="104" bestFit="1" customWidth="1"/>
    <col min="8179" max="8180" width="11.5703125" style="104" customWidth="1"/>
    <col min="8181" max="8422" width="11.42578125" style="104"/>
    <col min="8423" max="8423" width="8.5703125" style="104" bestFit="1" customWidth="1"/>
    <col min="8424" max="8424" width="3.5703125" style="104" customWidth="1"/>
    <col min="8425" max="8425" width="10" style="104" bestFit="1" customWidth="1"/>
    <col min="8426" max="8426" width="6.5703125" style="104" bestFit="1" customWidth="1"/>
    <col min="8427" max="8427" width="12" style="104" bestFit="1" customWidth="1"/>
    <col min="8428" max="8428" width="9.85546875" style="104" bestFit="1" customWidth="1"/>
    <col min="8429" max="8429" width="12" style="104" bestFit="1" customWidth="1"/>
    <col min="8430" max="8430" width="9.7109375" style="104" customWidth="1"/>
    <col min="8431" max="8431" width="6" style="104" bestFit="1" customWidth="1"/>
    <col min="8432" max="8432" width="7" style="104" bestFit="1" customWidth="1"/>
    <col min="8433" max="8433" width="10.7109375" style="104" customWidth="1"/>
    <col min="8434" max="8434" width="11.5703125" style="104" bestFit="1" customWidth="1"/>
    <col min="8435" max="8436" width="11.5703125" style="104" customWidth="1"/>
    <col min="8437" max="8678" width="11.42578125" style="104"/>
    <col min="8679" max="8679" width="8.5703125" style="104" bestFit="1" customWidth="1"/>
    <col min="8680" max="8680" width="3.5703125" style="104" customWidth="1"/>
    <col min="8681" max="8681" width="10" style="104" bestFit="1" customWidth="1"/>
    <col min="8682" max="8682" width="6.5703125" style="104" bestFit="1" customWidth="1"/>
    <col min="8683" max="8683" width="12" style="104" bestFit="1" customWidth="1"/>
    <col min="8684" max="8684" width="9.85546875" style="104" bestFit="1" customWidth="1"/>
    <col min="8685" max="8685" width="12" style="104" bestFit="1" customWidth="1"/>
    <col min="8686" max="8686" width="9.7109375" style="104" customWidth="1"/>
    <col min="8687" max="8687" width="6" style="104" bestFit="1" customWidth="1"/>
    <col min="8688" max="8688" width="7" style="104" bestFit="1" customWidth="1"/>
    <col min="8689" max="8689" width="10.7109375" style="104" customWidth="1"/>
    <col min="8690" max="8690" width="11.5703125" style="104" bestFit="1" customWidth="1"/>
    <col min="8691" max="8692" width="11.5703125" style="104" customWidth="1"/>
    <col min="8693" max="8934" width="11.42578125" style="104"/>
    <col min="8935" max="8935" width="8.5703125" style="104" bestFit="1" customWidth="1"/>
    <col min="8936" max="8936" width="3.5703125" style="104" customWidth="1"/>
    <col min="8937" max="8937" width="10" style="104" bestFit="1" customWidth="1"/>
    <col min="8938" max="8938" width="6.5703125" style="104" bestFit="1" customWidth="1"/>
    <col min="8939" max="8939" width="12" style="104" bestFit="1" customWidth="1"/>
    <col min="8940" max="8940" width="9.85546875" style="104" bestFit="1" customWidth="1"/>
    <col min="8941" max="8941" width="12" style="104" bestFit="1" customWidth="1"/>
    <col min="8942" max="8942" width="9.7109375" style="104" customWidth="1"/>
    <col min="8943" max="8943" width="6" style="104" bestFit="1" customWidth="1"/>
    <col min="8944" max="8944" width="7" style="104" bestFit="1" customWidth="1"/>
    <col min="8945" max="8945" width="10.7109375" style="104" customWidth="1"/>
    <col min="8946" max="8946" width="11.5703125" style="104" bestFit="1" customWidth="1"/>
    <col min="8947" max="8948" width="11.5703125" style="104" customWidth="1"/>
    <col min="8949" max="9190" width="11.42578125" style="104"/>
    <col min="9191" max="9191" width="8.5703125" style="104" bestFit="1" customWidth="1"/>
    <col min="9192" max="9192" width="3.5703125" style="104" customWidth="1"/>
    <col min="9193" max="9193" width="10" style="104" bestFit="1" customWidth="1"/>
    <col min="9194" max="9194" width="6.5703125" style="104" bestFit="1" customWidth="1"/>
    <col min="9195" max="9195" width="12" style="104" bestFit="1" customWidth="1"/>
    <col min="9196" max="9196" width="9.85546875" style="104" bestFit="1" customWidth="1"/>
    <col min="9197" max="9197" width="12" style="104" bestFit="1" customWidth="1"/>
    <col min="9198" max="9198" width="9.7109375" style="104" customWidth="1"/>
    <col min="9199" max="9199" width="6" style="104" bestFit="1" customWidth="1"/>
    <col min="9200" max="9200" width="7" style="104" bestFit="1" customWidth="1"/>
    <col min="9201" max="9201" width="10.7109375" style="104" customWidth="1"/>
    <col min="9202" max="9202" width="11.5703125" style="104" bestFit="1" customWidth="1"/>
    <col min="9203" max="9204" width="11.5703125" style="104" customWidth="1"/>
    <col min="9205" max="9446" width="11.42578125" style="104"/>
    <col min="9447" max="9447" width="8.5703125" style="104" bestFit="1" customWidth="1"/>
    <col min="9448" max="9448" width="3.5703125" style="104" customWidth="1"/>
    <col min="9449" max="9449" width="10" style="104" bestFit="1" customWidth="1"/>
    <col min="9450" max="9450" width="6.5703125" style="104" bestFit="1" customWidth="1"/>
    <col min="9451" max="9451" width="12" style="104" bestFit="1" customWidth="1"/>
    <col min="9452" max="9452" width="9.85546875" style="104" bestFit="1" customWidth="1"/>
    <col min="9453" max="9453" width="12" style="104" bestFit="1" customWidth="1"/>
    <col min="9454" max="9454" width="9.7109375" style="104" customWidth="1"/>
    <col min="9455" max="9455" width="6" style="104" bestFit="1" customWidth="1"/>
    <col min="9456" max="9456" width="7" style="104" bestFit="1" customWidth="1"/>
    <col min="9457" max="9457" width="10.7109375" style="104" customWidth="1"/>
    <col min="9458" max="9458" width="11.5703125" style="104" bestFit="1" customWidth="1"/>
    <col min="9459" max="9460" width="11.5703125" style="104" customWidth="1"/>
    <col min="9461" max="9702" width="11.42578125" style="104"/>
    <col min="9703" max="9703" width="8.5703125" style="104" bestFit="1" customWidth="1"/>
    <col min="9704" max="9704" width="3.5703125" style="104" customWidth="1"/>
    <col min="9705" max="9705" width="10" style="104" bestFit="1" customWidth="1"/>
    <col min="9706" max="9706" width="6.5703125" style="104" bestFit="1" customWidth="1"/>
    <col min="9707" max="9707" width="12" style="104" bestFit="1" customWidth="1"/>
    <col min="9708" max="9708" width="9.85546875" style="104" bestFit="1" customWidth="1"/>
    <col min="9709" max="9709" width="12" style="104" bestFit="1" customWidth="1"/>
    <col min="9710" max="9710" width="9.7109375" style="104" customWidth="1"/>
    <col min="9711" max="9711" width="6" style="104" bestFit="1" customWidth="1"/>
    <col min="9712" max="9712" width="7" style="104" bestFit="1" customWidth="1"/>
    <col min="9713" max="9713" width="10.7109375" style="104" customWidth="1"/>
    <col min="9714" max="9714" width="11.5703125" style="104" bestFit="1" customWidth="1"/>
    <col min="9715" max="9716" width="11.5703125" style="104" customWidth="1"/>
    <col min="9717" max="9958" width="11.42578125" style="104"/>
    <col min="9959" max="9959" width="8.5703125" style="104" bestFit="1" customWidth="1"/>
    <col min="9960" max="9960" width="3.5703125" style="104" customWidth="1"/>
    <col min="9961" max="9961" width="10" style="104" bestFit="1" customWidth="1"/>
    <col min="9962" max="9962" width="6.5703125" style="104" bestFit="1" customWidth="1"/>
    <col min="9963" max="9963" width="12" style="104" bestFit="1" customWidth="1"/>
    <col min="9964" max="9964" width="9.85546875" style="104" bestFit="1" customWidth="1"/>
    <col min="9965" max="9965" width="12" style="104" bestFit="1" customWidth="1"/>
    <col min="9966" max="9966" width="9.7109375" style="104" customWidth="1"/>
    <col min="9967" max="9967" width="6" style="104" bestFit="1" customWidth="1"/>
    <col min="9968" max="9968" width="7" style="104" bestFit="1" customWidth="1"/>
    <col min="9969" max="9969" width="10.7109375" style="104" customWidth="1"/>
    <col min="9970" max="9970" width="11.5703125" style="104" bestFit="1" customWidth="1"/>
    <col min="9971" max="9972" width="11.5703125" style="104" customWidth="1"/>
    <col min="9973" max="10214" width="11.42578125" style="104"/>
    <col min="10215" max="10215" width="8.5703125" style="104" bestFit="1" customWidth="1"/>
    <col min="10216" max="10216" width="3.5703125" style="104" customWidth="1"/>
    <col min="10217" max="10217" width="10" style="104" bestFit="1" customWidth="1"/>
    <col min="10218" max="10218" width="6.5703125" style="104" bestFit="1" customWidth="1"/>
    <col min="10219" max="10219" width="12" style="104" bestFit="1" customWidth="1"/>
    <col min="10220" max="10220" width="9.85546875" style="104" bestFit="1" customWidth="1"/>
    <col min="10221" max="10221" width="12" style="104" bestFit="1" customWidth="1"/>
    <col min="10222" max="10222" width="9.7109375" style="104" customWidth="1"/>
    <col min="10223" max="10223" width="6" style="104" bestFit="1" customWidth="1"/>
    <col min="10224" max="10224" width="7" style="104" bestFit="1" customWidth="1"/>
    <col min="10225" max="10225" width="10.7109375" style="104" customWidth="1"/>
    <col min="10226" max="10226" width="11.5703125" style="104" bestFit="1" customWidth="1"/>
    <col min="10227" max="10228" width="11.5703125" style="104" customWidth="1"/>
    <col min="10229" max="10470" width="11.42578125" style="104"/>
    <col min="10471" max="10471" width="8.5703125" style="104" bestFit="1" customWidth="1"/>
    <col min="10472" max="10472" width="3.5703125" style="104" customWidth="1"/>
    <col min="10473" max="10473" width="10" style="104" bestFit="1" customWidth="1"/>
    <col min="10474" max="10474" width="6.5703125" style="104" bestFit="1" customWidth="1"/>
    <col min="10475" max="10475" width="12" style="104" bestFit="1" customWidth="1"/>
    <col min="10476" max="10476" width="9.85546875" style="104" bestFit="1" customWidth="1"/>
    <col min="10477" max="10477" width="12" style="104" bestFit="1" customWidth="1"/>
    <col min="10478" max="10478" width="9.7109375" style="104" customWidth="1"/>
    <col min="10479" max="10479" width="6" style="104" bestFit="1" customWidth="1"/>
    <col min="10480" max="10480" width="7" style="104" bestFit="1" customWidth="1"/>
    <col min="10481" max="10481" width="10.7109375" style="104" customWidth="1"/>
    <col min="10482" max="10482" width="11.5703125" style="104" bestFit="1" customWidth="1"/>
    <col min="10483" max="10484" width="11.5703125" style="104" customWidth="1"/>
    <col min="10485" max="10726" width="11.42578125" style="104"/>
    <col min="10727" max="10727" width="8.5703125" style="104" bestFit="1" customWidth="1"/>
    <col min="10728" max="10728" width="3.5703125" style="104" customWidth="1"/>
    <col min="10729" max="10729" width="10" style="104" bestFit="1" customWidth="1"/>
    <col min="10730" max="10730" width="6.5703125" style="104" bestFit="1" customWidth="1"/>
    <col min="10731" max="10731" width="12" style="104" bestFit="1" customWidth="1"/>
    <col min="10732" max="10732" width="9.85546875" style="104" bestFit="1" customWidth="1"/>
    <col min="10733" max="10733" width="12" style="104" bestFit="1" customWidth="1"/>
    <col min="10734" max="10734" width="9.7109375" style="104" customWidth="1"/>
    <col min="10735" max="10735" width="6" style="104" bestFit="1" customWidth="1"/>
    <col min="10736" max="10736" width="7" style="104" bestFit="1" customWidth="1"/>
    <col min="10737" max="10737" width="10.7109375" style="104" customWidth="1"/>
    <col min="10738" max="10738" width="11.5703125" style="104" bestFit="1" customWidth="1"/>
    <col min="10739" max="10740" width="11.5703125" style="104" customWidth="1"/>
    <col min="10741" max="10982" width="11.42578125" style="104"/>
    <col min="10983" max="10983" width="8.5703125" style="104" bestFit="1" customWidth="1"/>
    <col min="10984" max="10984" width="3.5703125" style="104" customWidth="1"/>
    <col min="10985" max="10985" width="10" style="104" bestFit="1" customWidth="1"/>
    <col min="10986" max="10986" width="6.5703125" style="104" bestFit="1" customWidth="1"/>
    <col min="10987" max="10987" width="12" style="104" bestFit="1" customWidth="1"/>
    <col min="10988" max="10988" width="9.85546875" style="104" bestFit="1" customWidth="1"/>
    <col min="10989" max="10989" width="12" style="104" bestFit="1" customWidth="1"/>
    <col min="10990" max="10990" width="9.7109375" style="104" customWidth="1"/>
    <col min="10991" max="10991" width="6" style="104" bestFit="1" customWidth="1"/>
    <col min="10992" max="10992" width="7" style="104" bestFit="1" customWidth="1"/>
    <col min="10993" max="10993" width="10.7109375" style="104" customWidth="1"/>
    <col min="10994" max="10994" width="11.5703125" style="104" bestFit="1" customWidth="1"/>
    <col min="10995" max="10996" width="11.5703125" style="104" customWidth="1"/>
    <col min="10997" max="11238" width="11.42578125" style="104"/>
    <col min="11239" max="11239" width="8.5703125" style="104" bestFit="1" customWidth="1"/>
    <col min="11240" max="11240" width="3.5703125" style="104" customWidth="1"/>
    <col min="11241" max="11241" width="10" style="104" bestFit="1" customWidth="1"/>
    <col min="11242" max="11242" width="6.5703125" style="104" bestFit="1" customWidth="1"/>
    <col min="11243" max="11243" width="12" style="104" bestFit="1" customWidth="1"/>
    <col min="11244" max="11244" width="9.85546875" style="104" bestFit="1" customWidth="1"/>
    <col min="11245" max="11245" width="12" style="104" bestFit="1" customWidth="1"/>
    <col min="11246" max="11246" width="9.7109375" style="104" customWidth="1"/>
    <col min="11247" max="11247" width="6" style="104" bestFit="1" customWidth="1"/>
    <col min="11248" max="11248" width="7" style="104" bestFit="1" customWidth="1"/>
    <col min="11249" max="11249" width="10.7109375" style="104" customWidth="1"/>
    <col min="11250" max="11250" width="11.5703125" style="104" bestFit="1" customWidth="1"/>
    <col min="11251" max="11252" width="11.5703125" style="104" customWidth="1"/>
    <col min="11253" max="11494" width="11.42578125" style="104"/>
    <col min="11495" max="11495" width="8.5703125" style="104" bestFit="1" customWidth="1"/>
    <col min="11496" max="11496" width="3.5703125" style="104" customWidth="1"/>
    <col min="11497" max="11497" width="10" style="104" bestFit="1" customWidth="1"/>
    <col min="11498" max="11498" width="6.5703125" style="104" bestFit="1" customWidth="1"/>
    <col min="11499" max="11499" width="12" style="104" bestFit="1" customWidth="1"/>
    <col min="11500" max="11500" width="9.85546875" style="104" bestFit="1" customWidth="1"/>
    <col min="11501" max="11501" width="12" style="104" bestFit="1" customWidth="1"/>
    <col min="11502" max="11502" width="9.7109375" style="104" customWidth="1"/>
    <col min="11503" max="11503" width="6" style="104" bestFit="1" customWidth="1"/>
    <col min="11504" max="11504" width="7" style="104" bestFit="1" customWidth="1"/>
    <col min="11505" max="11505" width="10.7109375" style="104" customWidth="1"/>
    <col min="11506" max="11506" width="11.5703125" style="104" bestFit="1" customWidth="1"/>
    <col min="11507" max="11508" width="11.5703125" style="104" customWidth="1"/>
    <col min="11509" max="11750" width="11.42578125" style="104"/>
    <col min="11751" max="11751" width="8.5703125" style="104" bestFit="1" customWidth="1"/>
    <col min="11752" max="11752" width="3.5703125" style="104" customWidth="1"/>
    <col min="11753" max="11753" width="10" style="104" bestFit="1" customWidth="1"/>
    <col min="11754" max="11754" width="6.5703125" style="104" bestFit="1" customWidth="1"/>
    <col min="11755" max="11755" width="12" style="104" bestFit="1" customWidth="1"/>
    <col min="11756" max="11756" width="9.85546875" style="104" bestFit="1" customWidth="1"/>
    <col min="11757" max="11757" width="12" style="104" bestFit="1" customWidth="1"/>
    <col min="11758" max="11758" width="9.7109375" style="104" customWidth="1"/>
    <col min="11759" max="11759" width="6" style="104" bestFit="1" customWidth="1"/>
    <col min="11760" max="11760" width="7" style="104" bestFit="1" customWidth="1"/>
    <col min="11761" max="11761" width="10.7109375" style="104" customWidth="1"/>
    <col min="11762" max="11762" width="11.5703125" style="104" bestFit="1" customWidth="1"/>
    <col min="11763" max="11764" width="11.5703125" style="104" customWidth="1"/>
    <col min="11765" max="12006" width="11.42578125" style="104"/>
    <col min="12007" max="12007" width="8.5703125" style="104" bestFit="1" customWidth="1"/>
    <col min="12008" max="12008" width="3.5703125" style="104" customWidth="1"/>
    <col min="12009" max="12009" width="10" style="104" bestFit="1" customWidth="1"/>
    <col min="12010" max="12010" width="6.5703125" style="104" bestFit="1" customWidth="1"/>
    <col min="12011" max="12011" width="12" style="104" bestFit="1" customWidth="1"/>
    <col min="12012" max="12012" width="9.85546875" style="104" bestFit="1" customWidth="1"/>
    <col min="12013" max="12013" width="12" style="104" bestFit="1" customWidth="1"/>
    <col min="12014" max="12014" width="9.7109375" style="104" customWidth="1"/>
    <col min="12015" max="12015" width="6" style="104" bestFit="1" customWidth="1"/>
    <col min="12016" max="12016" width="7" style="104" bestFit="1" customWidth="1"/>
    <col min="12017" max="12017" width="10.7109375" style="104" customWidth="1"/>
    <col min="12018" max="12018" width="11.5703125" style="104" bestFit="1" customWidth="1"/>
    <col min="12019" max="12020" width="11.5703125" style="104" customWidth="1"/>
    <col min="12021" max="12262" width="11.42578125" style="104"/>
    <col min="12263" max="12263" width="8.5703125" style="104" bestFit="1" customWidth="1"/>
    <col min="12264" max="12264" width="3.5703125" style="104" customWidth="1"/>
    <col min="12265" max="12265" width="10" style="104" bestFit="1" customWidth="1"/>
    <col min="12266" max="12266" width="6.5703125" style="104" bestFit="1" customWidth="1"/>
    <col min="12267" max="12267" width="12" style="104" bestFit="1" customWidth="1"/>
    <col min="12268" max="12268" width="9.85546875" style="104" bestFit="1" customWidth="1"/>
    <col min="12269" max="12269" width="12" style="104" bestFit="1" customWidth="1"/>
    <col min="12270" max="12270" width="9.7109375" style="104" customWidth="1"/>
    <col min="12271" max="12271" width="6" style="104" bestFit="1" customWidth="1"/>
    <col min="12272" max="12272" width="7" style="104" bestFit="1" customWidth="1"/>
    <col min="12273" max="12273" width="10.7109375" style="104" customWidth="1"/>
    <col min="12274" max="12274" width="11.5703125" style="104" bestFit="1" customWidth="1"/>
    <col min="12275" max="12276" width="11.5703125" style="104" customWidth="1"/>
    <col min="12277" max="12518" width="11.42578125" style="104"/>
    <col min="12519" max="12519" width="8.5703125" style="104" bestFit="1" customWidth="1"/>
    <col min="12520" max="12520" width="3.5703125" style="104" customWidth="1"/>
    <col min="12521" max="12521" width="10" style="104" bestFit="1" customWidth="1"/>
    <col min="12522" max="12522" width="6.5703125" style="104" bestFit="1" customWidth="1"/>
    <col min="12523" max="12523" width="12" style="104" bestFit="1" customWidth="1"/>
    <col min="12524" max="12524" width="9.85546875" style="104" bestFit="1" customWidth="1"/>
    <col min="12525" max="12525" width="12" style="104" bestFit="1" customWidth="1"/>
    <col min="12526" max="12526" width="9.7109375" style="104" customWidth="1"/>
    <col min="12527" max="12527" width="6" style="104" bestFit="1" customWidth="1"/>
    <col min="12528" max="12528" width="7" style="104" bestFit="1" customWidth="1"/>
    <col min="12529" max="12529" width="10.7109375" style="104" customWidth="1"/>
    <col min="12530" max="12530" width="11.5703125" style="104" bestFit="1" customWidth="1"/>
    <col min="12531" max="12532" width="11.5703125" style="104" customWidth="1"/>
    <col min="12533" max="12774" width="11.42578125" style="104"/>
    <col min="12775" max="12775" width="8.5703125" style="104" bestFit="1" customWidth="1"/>
    <col min="12776" max="12776" width="3.5703125" style="104" customWidth="1"/>
    <col min="12777" max="12777" width="10" style="104" bestFit="1" customWidth="1"/>
    <col min="12778" max="12778" width="6.5703125" style="104" bestFit="1" customWidth="1"/>
    <col min="12779" max="12779" width="12" style="104" bestFit="1" customWidth="1"/>
    <col min="12780" max="12780" width="9.85546875" style="104" bestFit="1" customWidth="1"/>
    <col min="12781" max="12781" width="12" style="104" bestFit="1" customWidth="1"/>
    <col min="12782" max="12782" width="9.7109375" style="104" customWidth="1"/>
    <col min="12783" max="12783" width="6" style="104" bestFit="1" customWidth="1"/>
    <col min="12784" max="12784" width="7" style="104" bestFit="1" customWidth="1"/>
    <col min="12785" max="12785" width="10.7109375" style="104" customWidth="1"/>
    <col min="12786" max="12786" width="11.5703125" style="104" bestFit="1" customWidth="1"/>
    <col min="12787" max="12788" width="11.5703125" style="104" customWidth="1"/>
    <col min="12789" max="13030" width="11.42578125" style="104"/>
    <col min="13031" max="13031" width="8.5703125" style="104" bestFit="1" customWidth="1"/>
    <col min="13032" max="13032" width="3.5703125" style="104" customWidth="1"/>
    <col min="13033" max="13033" width="10" style="104" bestFit="1" customWidth="1"/>
    <col min="13034" max="13034" width="6.5703125" style="104" bestFit="1" customWidth="1"/>
    <col min="13035" max="13035" width="12" style="104" bestFit="1" customWidth="1"/>
    <col min="13036" max="13036" width="9.85546875" style="104" bestFit="1" customWidth="1"/>
    <col min="13037" max="13037" width="12" style="104" bestFit="1" customWidth="1"/>
    <col min="13038" max="13038" width="9.7109375" style="104" customWidth="1"/>
    <col min="13039" max="13039" width="6" style="104" bestFit="1" customWidth="1"/>
    <col min="13040" max="13040" width="7" style="104" bestFit="1" customWidth="1"/>
    <col min="13041" max="13041" width="10.7109375" style="104" customWidth="1"/>
    <col min="13042" max="13042" width="11.5703125" style="104" bestFit="1" customWidth="1"/>
    <col min="13043" max="13044" width="11.5703125" style="104" customWidth="1"/>
    <col min="13045" max="13286" width="11.42578125" style="104"/>
    <col min="13287" max="13287" width="8.5703125" style="104" bestFit="1" customWidth="1"/>
    <col min="13288" max="13288" width="3.5703125" style="104" customWidth="1"/>
    <col min="13289" max="13289" width="10" style="104" bestFit="1" customWidth="1"/>
    <col min="13290" max="13290" width="6.5703125" style="104" bestFit="1" customWidth="1"/>
    <col min="13291" max="13291" width="12" style="104" bestFit="1" customWidth="1"/>
    <col min="13292" max="13292" width="9.85546875" style="104" bestFit="1" customWidth="1"/>
    <col min="13293" max="13293" width="12" style="104" bestFit="1" customWidth="1"/>
    <col min="13294" max="13294" width="9.7109375" style="104" customWidth="1"/>
    <col min="13295" max="13295" width="6" style="104" bestFit="1" customWidth="1"/>
    <col min="13296" max="13296" width="7" style="104" bestFit="1" customWidth="1"/>
    <col min="13297" max="13297" width="10.7109375" style="104" customWidth="1"/>
    <col min="13298" max="13298" width="11.5703125" style="104" bestFit="1" customWidth="1"/>
    <col min="13299" max="13300" width="11.5703125" style="104" customWidth="1"/>
    <col min="13301" max="13542" width="11.42578125" style="104"/>
    <col min="13543" max="13543" width="8.5703125" style="104" bestFit="1" customWidth="1"/>
    <col min="13544" max="13544" width="3.5703125" style="104" customWidth="1"/>
    <col min="13545" max="13545" width="10" style="104" bestFit="1" customWidth="1"/>
    <col min="13546" max="13546" width="6.5703125" style="104" bestFit="1" customWidth="1"/>
    <col min="13547" max="13547" width="12" style="104" bestFit="1" customWidth="1"/>
    <col min="13548" max="13548" width="9.85546875" style="104" bestFit="1" customWidth="1"/>
    <col min="13549" max="13549" width="12" style="104" bestFit="1" customWidth="1"/>
    <col min="13550" max="13550" width="9.7109375" style="104" customWidth="1"/>
    <col min="13551" max="13551" width="6" style="104" bestFit="1" customWidth="1"/>
    <col min="13552" max="13552" width="7" style="104" bestFit="1" customWidth="1"/>
    <col min="13553" max="13553" width="10.7109375" style="104" customWidth="1"/>
    <col min="13554" max="13554" width="11.5703125" style="104" bestFit="1" customWidth="1"/>
    <col min="13555" max="13556" width="11.5703125" style="104" customWidth="1"/>
    <col min="13557" max="13798" width="11.42578125" style="104"/>
    <col min="13799" max="13799" width="8.5703125" style="104" bestFit="1" customWidth="1"/>
    <col min="13800" max="13800" width="3.5703125" style="104" customWidth="1"/>
    <col min="13801" max="13801" width="10" style="104" bestFit="1" customWidth="1"/>
    <col min="13802" max="13802" width="6.5703125" style="104" bestFit="1" customWidth="1"/>
    <col min="13803" max="13803" width="12" style="104" bestFit="1" customWidth="1"/>
    <col min="13804" max="13804" width="9.85546875" style="104" bestFit="1" customWidth="1"/>
    <col min="13805" max="13805" width="12" style="104" bestFit="1" customWidth="1"/>
    <col min="13806" max="13806" width="9.7109375" style="104" customWidth="1"/>
    <col min="13807" max="13807" width="6" style="104" bestFit="1" customWidth="1"/>
    <col min="13808" max="13808" width="7" style="104" bestFit="1" customWidth="1"/>
    <col min="13809" max="13809" width="10.7109375" style="104" customWidth="1"/>
    <col min="13810" max="13810" width="11.5703125" style="104" bestFit="1" customWidth="1"/>
    <col min="13811" max="13812" width="11.5703125" style="104" customWidth="1"/>
    <col min="13813" max="14054" width="11.42578125" style="104"/>
    <col min="14055" max="14055" width="8.5703125" style="104" bestFit="1" customWidth="1"/>
    <col min="14056" max="14056" width="3.5703125" style="104" customWidth="1"/>
    <col min="14057" max="14057" width="10" style="104" bestFit="1" customWidth="1"/>
    <col min="14058" max="14058" width="6.5703125" style="104" bestFit="1" customWidth="1"/>
    <col min="14059" max="14059" width="12" style="104" bestFit="1" customWidth="1"/>
    <col min="14060" max="14060" width="9.85546875" style="104" bestFit="1" customWidth="1"/>
    <col min="14061" max="14061" width="12" style="104" bestFit="1" customWidth="1"/>
    <col min="14062" max="14062" width="9.7109375" style="104" customWidth="1"/>
    <col min="14063" max="14063" width="6" style="104" bestFit="1" customWidth="1"/>
    <col min="14064" max="14064" width="7" style="104" bestFit="1" customWidth="1"/>
    <col min="14065" max="14065" width="10.7109375" style="104" customWidth="1"/>
    <col min="14066" max="14066" width="11.5703125" style="104" bestFit="1" customWidth="1"/>
    <col min="14067" max="14068" width="11.5703125" style="104" customWidth="1"/>
    <col min="14069" max="14310" width="11.42578125" style="104"/>
    <col min="14311" max="14311" width="8.5703125" style="104" bestFit="1" customWidth="1"/>
    <col min="14312" max="14312" width="3.5703125" style="104" customWidth="1"/>
    <col min="14313" max="14313" width="10" style="104" bestFit="1" customWidth="1"/>
    <col min="14314" max="14314" width="6.5703125" style="104" bestFit="1" customWidth="1"/>
    <col min="14315" max="14315" width="12" style="104" bestFit="1" customWidth="1"/>
    <col min="14316" max="14316" width="9.85546875" style="104" bestFit="1" customWidth="1"/>
    <col min="14317" max="14317" width="12" style="104" bestFit="1" customWidth="1"/>
    <col min="14318" max="14318" width="9.7109375" style="104" customWidth="1"/>
    <col min="14319" max="14319" width="6" style="104" bestFit="1" customWidth="1"/>
    <col min="14320" max="14320" width="7" style="104" bestFit="1" customWidth="1"/>
    <col min="14321" max="14321" width="10.7109375" style="104" customWidth="1"/>
    <col min="14322" max="14322" width="11.5703125" style="104" bestFit="1" customWidth="1"/>
    <col min="14323" max="14324" width="11.5703125" style="104" customWidth="1"/>
    <col min="14325" max="14566" width="11.42578125" style="104"/>
    <col min="14567" max="14567" width="8.5703125" style="104" bestFit="1" customWidth="1"/>
    <col min="14568" max="14568" width="3.5703125" style="104" customWidth="1"/>
    <col min="14569" max="14569" width="10" style="104" bestFit="1" customWidth="1"/>
    <col min="14570" max="14570" width="6.5703125" style="104" bestFit="1" customWidth="1"/>
    <col min="14571" max="14571" width="12" style="104" bestFit="1" customWidth="1"/>
    <col min="14572" max="14572" width="9.85546875" style="104" bestFit="1" customWidth="1"/>
    <col min="14573" max="14573" width="12" style="104" bestFit="1" customWidth="1"/>
    <col min="14574" max="14574" width="9.7109375" style="104" customWidth="1"/>
    <col min="14575" max="14575" width="6" style="104" bestFit="1" customWidth="1"/>
    <col min="14576" max="14576" width="7" style="104" bestFit="1" customWidth="1"/>
    <col min="14577" max="14577" width="10.7109375" style="104" customWidth="1"/>
    <col min="14578" max="14578" width="11.5703125" style="104" bestFit="1" customWidth="1"/>
    <col min="14579" max="14580" width="11.5703125" style="104" customWidth="1"/>
    <col min="14581" max="14822" width="11.42578125" style="104"/>
    <col min="14823" max="14823" width="8.5703125" style="104" bestFit="1" customWidth="1"/>
    <col min="14824" max="14824" width="3.5703125" style="104" customWidth="1"/>
    <col min="14825" max="14825" width="10" style="104" bestFit="1" customWidth="1"/>
    <col min="14826" max="14826" width="6.5703125" style="104" bestFit="1" customWidth="1"/>
    <col min="14827" max="14827" width="12" style="104" bestFit="1" customWidth="1"/>
    <col min="14828" max="14828" width="9.85546875" style="104" bestFit="1" customWidth="1"/>
    <col min="14829" max="14829" width="12" style="104" bestFit="1" customWidth="1"/>
    <col min="14830" max="14830" width="9.7109375" style="104" customWidth="1"/>
    <col min="14831" max="14831" width="6" style="104" bestFit="1" customWidth="1"/>
    <col min="14832" max="14832" width="7" style="104" bestFit="1" customWidth="1"/>
    <col min="14833" max="14833" width="10.7109375" style="104" customWidth="1"/>
    <col min="14834" max="14834" width="11.5703125" style="104" bestFit="1" customWidth="1"/>
    <col min="14835" max="14836" width="11.5703125" style="104" customWidth="1"/>
    <col min="14837" max="15078" width="11.42578125" style="104"/>
    <col min="15079" max="15079" width="8.5703125" style="104" bestFit="1" customWidth="1"/>
    <col min="15080" max="15080" width="3.5703125" style="104" customWidth="1"/>
    <col min="15081" max="15081" width="10" style="104" bestFit="1" customWidth="1"/>
    <col min="15082" max="15082" width="6.5703125" style="104" bestFit="1" customWidth="1"/>
    <col min="15083" max="15083" width="12" style="104" bestFit="1" customWidth="1"/>
    <col min="15084" max="15084" width="9.85546875" style="104" bestFit="1" customWidth="1"/>
    <col min="15085" max="15085" width="12" style="104" bestFit="1" customWidth="1"/>
    <col min="15086" max="15086" width="9.7109375" style="104" customWidth="1"/>
    <col min="15087" max="15087" width="6" style="104" bestFit="1" customWidth="1"/>
    <col min="15088" max="15088" width="7" style="104" bestFit="1" customWidth="1"/>
    <col min="15089" max="15089" width="10.7109375" style="104" customWidth="1"/>
    <col min="15090" max="15090" width="11.5703125" style="104" bestFit="1" customWidth="1"/>
    <col min="15091" max="15092" width="11.5703125" style="104" customWidth="1"/>
    <col min="15093" max="15334" width="11.42578125" style="104"/>
    <col min="15335" max="15335" width="8.5703125" style="104" bestFit="1" customWidth="1"/>
    <col min="15336" max="15336" width="3.5703125" style="104" customWidth="1"/>
    <col min="15337" max="15337" width="10" style="104" bestFit="1" customWidth="1"/>
    <col min="15338" max="15338" width="6.5703125" style="104" bestFit="1" customWidth="1"/>
    <col min="15339" max="15339" width="12" style="104" bestFit="1" customWidth="1"/>
    <col min="15340" max="15340" width="9.85546875" style="104" bestFit="1" customWidth="1"/>
    <col min="15341" max="15341" width="12" style="104" bestFit="1" customWidth="1"/>
    <col min="15342" max="15342" width="9.7109375" style="104" customWidth="1"/>
    <col min="15343" max="15343" width="6" style="104" bestFit="1" customWidth="1"/>
    <col min="15344" max="15344" width="7" style="104" bestFit="1" customWidth="1"/>
    <col min="15345" max="15345" width="10.7109375" style="104" customWidth="1"/>
    <col min="15346" max="15346" width="11.5703125" style="104" bestFit="1" customWidth="1"/>
    <col min="15347" max="15348" width="11.5703125" style="104" customWidth="1"/>
    <col min="15349" max="15590" width="11.42578125" style="104"/>
    <col min="15591" max="15591" width="8.5703125" style="104" bestFit="1" customWidth="1"/>
    <col min="15592" max="15592" width="3.5703125" style="104" customWidth="1"/>
    <col min="15593" max="15593" width="10" style="104" bestFit="1" customWidth="1"/>
    <col min="15594" max="15594" width="6.5703125" style="104" bestFit="1" customWidth="1"/>
    <col min="15595" max="15595" width="12" style="104" bestFit="1" customWidth="1"/>
    <col min="15596" max="15596" width="9.85546875" style="104" bestFit="1" customWidth="1"/>
    <col min="15597" max="15597" width="12" style="104" bestFit="1" customWidth="1"/>
    <col min="15598" max="15598" width="9.7109375" style="104" customWidth="1"/>
    <col min="15599" max="15599" width="6" style="104" bestFit="1" customWidth="1"/>
    <col min="15600" max="15600" width="7" style="104" bestFit="1" customWidth="1"/>
    <col min="15601" max="15601" width="10.7109375" style="104" customWidth="1"/>
    <col min="15602" max="15602" width="11.5703125" style="104" bestFit="1" customWidth="1"/>
    <col min="15603" max="15604" width="11.5703125" style="104" customWidth="1"/>
    <col min="15605" max="15846" width="11.42578125" style="104"/>
    <col min="15847" max="15847" width="8.5703125" style="104" bestFit="1" customWidth="1"/>
    <col min="15848" max="15848" width="3.5703125" style="104" customWidth="1"/>
    <col min="15849" max="15849" width="10" style="104" bestFit="1" customWidth="1"/>
    <col min="15850" max="15850" width="6.5703125" style="104" bestFit="1" customWidth="1"/>
    <col min="15851" max="15851" width="12" style="104" bestFit="1" customWidth="1"/>
    <col min="15852" max="15852" width="9.85546875" style="104" bestFit="1" customWidth="1"/>
    <col min="15853" max="15853" width="12" style="104" bestFit="1" customWidth="1"/>
    <col min="15854" max="15854" width="9.7109375" style="104" customWidth="1"/>
    <col min="15855" max="15855" width="6" style="104" bestFit="1" customWidth="1"/>
    <col min="15856" max="15856" width="7" style="104" bestFit="1" customWidth="1"/>
    <col min="15857" max="15857" width="10.7109375" style="104" customWidth="1"/>
    <col min="15858" max="15858" width="11.5703125" style="104" bestFit="1" customWidth="1"/>
    <col min="15859" max="15860" width="11.5703125" style="104" customWidth="1"/>
    <col min="15861" max="16102" width="11.42578125" style="104"/>
    <col min="16103" max="16103" width="8.5703125" style="104" bestFit="1" customWidth="1"/>
    <col min="16104" max="16104" width="3.5703125" style="104" customWidth="1"/>
    <col min="16105" max="16105" width="10" style="104" bestFit="1" customWidth="1"/>
    <col min="16106" max="16106" width="6.5703125" style="104" bestFit="1" customWidth="1"/>
    <col min="16107" max="16107" width="12" style="104" bestFit="1" customWidth="1"/>
    <col min="16108" max="16108" width="9.85546875" style="104" bestFit="1" customWidth="1"/>
    <col min="16109" max="16109" width="12" style="104" bestFit="1" customWidth="1"/>
    <col min="16110" max="16110" width="9.7109375" style="104" customWidth="1"/>
    <col min="16111" max="16111" width="6" style="104" bestFit="1" customWidth="1"/>
    <col min="16112" max="16112" width="7" style="104" bestFit="1" customWidth="1"/>
    <col min="16113" max="16113" width="10.7109375" style="104" customWidth="1"/>
    <col min="16114" max="16114" width="11.5703125" style="104" bestFit="1" customWidth="1"/>
    <col min="16115" max="16116" width="11.5703125" style="104" customWidth="1"/>
    <col min="16117" max="16384" width="11.42578125" style="104"/>
  </cols>
  <sheetData>
    <row r="1" spans="1:11" x14ac:dyDescent="0.2">
      <c r="A1" s="104" t="s">
        <v>138</v>
      </c>
    </row>
    <row r="2" spans="1:11" x14ac:dyDescent="0.2">
      <c r="A2" s="104" t="s">
        <v>147</v>
      </c>
    </row>
    <row r="3" spans="1:11" ht="15" x14ac:dyDescent="0.25">
      <c r="A3" s="232" t="s">
        <v>128</v>
      </c>
      <c r="B3" s="235" t="s">
        <v>130</v>
      </c>
      <c r="C3" s="236"/>
      <c r="D3" s="237" t="s">
        <v>32</v>
      </c>
      <c r="E3" s="236"/>
      <c r="F3" s="237" t="s">
        <v>33</v>
      </c>
      <c r="G3" s="238"/>
    </row>
    <row r="4" spans="1:11" ht="19.5" customHeight="1" x14ac:dyDescent="0.2">
      <c r="A4" s="233"/>
      <c r="B4" s="239" t="s">
        <v>131</v>
      </c>
      <c r="C4" s="232" t="s">
        <v>129</v>
      </c>
      <c r="D4" s="239" t="s">
        <v>131</v>
      </c>
      <c r="E4" s="232" t="s">
        <v>129</v>
      </c>
      <c r="F4" s="239" t="s">
        <v>131</v>
      </c>
      <c r="G4" s="232" t="s">
        <v>129</v>
      </c>
    </row>
    <row r="5" spans="1:11" ht="27" customHeight="1" x14ac:dyDescent="0.2">
      <c r="A5" s="234"/>
      <c r="B5" s="240"/>
      <c r="C5" s="241"/>
      <c r="D5" s="240"/>
      <c r="E5" s="241"/>
      <c r="F5" s="240"/>
      <c r="G5" s="241"/>
    </row>
    <row r="6" spans="1:11" x14ac:dyDescent="0.2">
      <c r="A6" s="104" t="s">
        <v>104</v>
      </c>
      <c r="B6" s="105">
        <v>1.0727822868742722E-2</v>
      </c>
      <c r="C6" s="106">
        <v>75.68911502174771</v>
      </c>
      <c r="D6" s="105">
        <v>1.1417154274297132E-2</v>
      </c>
      <c r="E6" s="106">
        <v>71.964601128115021</v>
      </c>
      <c r="F6" s="105">
        <v>1.0006441315377304E-2</v>
      </c>
      <c r="G6" s="106">
        <v>79.364174585943573</v>
      </c>
      <c r="I6" s="111">
        <f>D6/F6</f>
        <v>1.1409804859148005</v>
      </c>
      <c r="K6" s="111">
        <f>G6-E6</f>
        <v>7.3995734578285521</v>
      </c>
    </row>
    <row r="7" spans="1:11" x14ac:dyDescent="0.2">
      <c r="A7" s="104" t="s">
        <v>105</v>
      </c>
      <c r="B7" s="105">
        <v>1.8660866390030942E-3</v>
      </c>
      <c r="C7" s="106">
        <v>75.508815257440006</v>
      </c>
      <c r="D7" s="105">
        <v>1.9763503126389989E-3</v>
      </c>
      <c r="E7" s="106">
        <v>71.79456620538501</v>
      </c>
      <c r="F7" s="105">
        <v>1.7508228867567756E-3</v>
      </c>
      <c r="G7" s="106">
        <v>79.165343749569146</v>
      </c>
      <c r="I7" s="111">
        <f t="shared" ref="I7:I23" si="0">D7/F7</f>
        <v>1.1288122445668907</v>
      </c>
      <c r="K7" s="111">
        <f t="shared" ref="K7:K22" si="1">G7-E7</f>
        <v>7.3707775441841363</v>
      </c>
    </row>
    <row r="8" spans="1:11" x14ac:dyDescent="0.2">
      <c r="A8" s="104" t="s">
        <v>106</v>
      </c>
      <c r="B8" s="105">
        <v>1.0835183681350193E-3</v>
      </c>
      <c r="C8" s="106">
        <v>71.646993362411962</v>
      </c>
      <c r="D8" s="105">
        <v>1.2413295348649568E-3</v>
      </c>
      <c r="E8" s="106">
        <v>67.93356997840084</v>
      </c>
      <c r="F8" s="105">
        <v>9.1769659087362386E-4</v>
      </c>
      <c r="G8" s="106">
        <v>75.301385112957618</v>
      </c>
      <c r="I8" s="111">
        <f t="shared" si="0"/>
        <v>1.3526578906468887</v>
      </c>
      <c r="K8" s="111">
        <f t="shared" si="1"/>
        <v>7.3678151345567784</v>
      </c>
    </row>
    <row r="9" spans="1:11" x14ac:dyDescent="0.2">
      <c r="A9" s="104" t="s">
        <v>107</v>
      </c>
      <c r="B9" s="105">
        <v>1.4821960766760642E-3</v>
      </c>
      <c r="C9" s="106">
        <v>66.721996667279939</v>
      </c>
      <c r="D9" s="105">
        <v>1.8035291489149792E-3</v>
      </c>
      <c r="E9" s="106">
        <v>63.014895553224648</v>
      </c>
      <c r="F9" s="105">
        <v>1.147057596729843E-3</v>
      </c>
      <c r="G9" s="106">
        <v>70.36825606312965</v>
      </c>
      <c r="I9" s="111">
        <f t="shared" si="0"/>
        <v>1.5723091447689086</v>
      </c>
      <c r="K9" s="111">
        <f t="shared" si="1"/>
        <v>7.3533605099050021</v>
      </c>
    </row>
    <row r="10" spans="1:11" x14ac:dyDescent="0.2">
      <c r="A10" s="104" t="s">
        <v>108</v>
      </c>
      <c r="B10" s="105">
        <v>4.6697633011412217E-3</v>
      </c>
      <c r="C10" s="106">
        <v>61.817327557848472</v>
      </c>
      <c r="D10" s="105">
        <v>7.0893713457977764E-3</v>
      </c>
      <c r="E10" s="106">
        <v>58.124233124795829</v>
      </c>
      <c r="F10" s="105">
        <v>2.1793123142418063E-3</v>
      </c>
      <c r="G10" s="106">
        <v>65.446194261426101</v>
      </c>
      <c r="I10" s="111">
        <f t="shared" si="0"/>
        <v>3.2530313803435762</v>
      </c>
      <c r="K10" s="111">
        <f t="shared" si="1"/>
        <v>7.3219611366302715</v>
      </c>
    </row>
    <row r="11" spans="1:11" x14ac:dyDescent="0.2">
      <c r="A11" s="104" t="s">
        <v>109</v>
      </c>
      <c r="B11" s="105">
        <v>6.6942089109270058E-3</v>
      </c>
      <c r="C11" s="106">
        <v>57.095625020477677</v>
      </c>
      <c r="D11" s="105">
        <v>1.0520006406390338E-2</v>
      </c>
      <c r="E11" s="106">
        <v>53.521389558684945</v>
      </c>
      <c r="F11" s="105">
        <v>2.8191353422087786E-3</v>
      </c>
      <c r="G11" s="106">
        <v>60.583673287449045</v>
      </c>
      <c r="I11" s="111">
        <f t="shared" si="0"/>
        <v>3.7316429079804183</v>
      </c>
      <c r="K11" s="111">
        <f t="shared" si="1"/>
        <v>7.0622837287641005</v>
      </c>
    </row>
    <row r="12" spans="1:11" x14ac:dyDescent="0.2">
      <c r="A12" s="104" t="s">
        <v>110</v>
      </c>
      <c r="B12" s="105">
        <v>7.3370244134519959E-3</v>
      </c>
      <c r="C12" s="106">
        <v>52.463562590950303</v>
      </c>
      <c r="D12" s="105">
        <v>1.1160463936992469E-2</v>
      </c>
      <c r="E12" s="106">
        <v>49.06384150162009</v>
      </c>
      <c r="F12" s="105">
        <v>3.5088042267652172E-3</v>
      </c>
      <c r="G12" s="106">
        <v>55.747881950063274</v>
      </c>
      <c r="I12" s="111">
        <f t="shared" si="0"/>
        <v>3.1807029448551911</v>
      </c>
      <c r="K12" s="111">
        <f t="shared" si="1"/>
        <v>6.6840404484431843</v>
      </c>
    </row>
    <row r="13" spans="1:11" x14ac:dyDescent="0.2">
      <c r="A13" s="104" t="s">
        <v>111</v>
      </c>
      <c r="B13" s="105">
        <v>8.4459459459459447E-3</v>
      </c>
      <c r="C13" s="106">
        <v>47.832855984104441</v>
      </c>
      <c r="D13" s="105">
        <v>1.2247413788168215E-2</v>
      </c>
      <c r="E13" s="106">
        <v>44.589380838281024</v>
      </c>
      <c r="F13" s="105">
        <v>4.7121025311525448E-3</v>
      </c>
      <c r="G13" s="106">
        <v>50.935376224016892</v>
      </c>
      <c r="I13" s="111">
        <f t="shared" si="0"/>
        <v>2.5991399183694313</v>
      </c>
      <c r="K13" s="111">
        <f t="shared" si="1"/>
        <v>6.3459953857358684</v>
      </c>
    </row>
    <row r="14" spans="1:11" x14ac:dyDescent="0.2">
      <c r="A14" s="104" t="s">
        <v>112</v>
      </c>
      <c r="B14" s="105">
        <v>1.0514114104536457E-2</v>
      </c>
      <c r="C14" s="106">
        <v>43.218996154326796</v>
      </c>
      <c r="D14" s="105">
        <v>1.4556512604765934E-2</v>
      </c>
      <c r="E14" s="106">
        <v>40.111258553824335</v>
      </c>
      <c r="F14" s="105">
        <v>6.59992653552211E-3</v>
      </c>
      <c r="G14" s="106">
        <v>46.164689229312081</v>
      </c>
      <c r="I14" s="111">
        <f t="shared" si="0"/>
        <v>2.2055567628548447</v>
      </c>
      <c r="K14" s="111">
        <f t="shared" si="1"/>
        <v>6.0534306754877463</v>
      </c>
    </row>
    <row r="15" spans="1:11" x14ac:dyDescent="0.2">
      <c r="A15" s="104" t="s">
        <v>113</v>
      </c>
      <c r="B15" s="105">
        <v>1.4209576851843228E-2</v>
      </c>
      <c r="C15" s="106">
        <v>38.651669503074288</v>
      </c>
      <c r="D15" s="105">
        <v>1.8743664308735874E-2</v>
      </c>
      <c r="E15" s="106">
        <v>35.666834562213204</v>
      </c>
      <c r="F15" s="105">
        <v>9.8822680609669047E-3</v>
      </c>
      <c r="G15" s="106">
        <v>41.454787598345646</v>
      </c>
      <c r="I15" s="111">
        <f t="shared" si="0"/>
        <v>1.8966966078131207</v>
      </c>
      <c r="K15" s="111">
        <f t="shared" si="1"/>
        <v>5.7879530361324427</v>
      </c>
    </row>
    <row r="16" spans="1:11" x14ac:dyDescent="0.2">
      <c r="A16" s="104" t="s">
        <v>114</v>
      </c>
      <c r="B16" s="105">
        <v>2.0652259700543282E-2</v>
      </c>
      <c r="C16" s="106">
        <v>34.172774105090866</v>
      </c>
      <c r="D16" s="105">
        <v>2.7476012060527744E-2</v>
      </c>
      <c r="E16" s="106">
        <v>31.300377491420956</v>
      </c>
      <c r="F16" s="105">
        <v>1.4261957869252145E-2</v>
      </c>
      <c r="G16" s="106">
        <v>36.843591516189818</v>
      </c>
      <c r="I16" s="111">
        <f t="shared" si="0"/>
        <v>1.9265245566153468</v>
      </c>
      <c r="K16" s="111">
        <f t="shared" si="1"/>
        <v>5.5432140247688615</v>
      </c>
    </row>
    <row r="17" spans="1:11" x14ac:dyDescent="0.2">
      <c r="A17" s="104" t="s">
        <v>115</v>
      </c>
      <c r="B17" s="105">
        <v>3.0460304433274375E-2</v>
      </c>
      <c r="C17" s="106">
        <v>29.840682274312734</v>
      </c>
      <c r="D17" s="105">
        <v>4.0404152628445676E-2</v>
      </c>
      <c r="E17" s="106">
        <v>27.114053584880239</v>
      </c>
      <c r="F17" s="105">
        <v>2.1187391861416844E-2</v>
      </c>
      <c r="G17" s="106">
        <v>32.340485046061048</v>
      </c>
      <c r="I17" s="111">
        <f t="shared" si="0"/>
        <v>1.9069903880912962</v>
      </c>
      <c r="K17" s="111">
        <f t="shared" si="1"/>
        <v>5.2264314611808089</v>
      </c>
    </row>
    <row r="18" spans="1:11" x14ac:dyDescent="0.2">
      <c r="A18" s="104" t="s">
        <v>116</v>
      </c>
      <c r="B18" s="105">
        <v>4.3550857929788959E-2</v>
      </c>
      <c r="C18" s="106">
        <v>25.699652267286766</v>
      </c>
      <c r="D18" s="105">
        <v>5.7372296975592485E-2</v>
      </c>
      <c r="E18" s="106">
        <v>23.150437788263698</v>
      </c>
      <c r="F18" s="105">
        <v>3.0980211941963407E-2</v>
      </c>
      <c r="G18" s="106">
        <v>27.986412616618178</v>
      </c>
      <c r="I18" s="111">
        <f t="shared" si="0"/>
        <v>1.8519013712065795</v>
      </c>
      <c r="K18" s="111">
        <f t="shared" si="1"/>
        <v>4.8359748283544803</v>
      </c>
    </row>
    <row r="19" spans="1:11" x14ac:dyDescent="0.2">
      <c r="A19" s="104" t="s">
        <v>117</v>
      </c>
      <c r="B19" s="105">
        <v>6.3199935098613172E-2</v>
      </c>
      <c r="C19" s="106">
        <v>21.756022873387369</v>
      </c>
      <c r="D19" s="105">
        <v>8.3038154202247041E-2</v>
      </c>
      <c r="E19" s="106">
        <v>19.407310512949135</v>
      </c>
      <c r="F19" s="105">
        <v>4.5474433183425506E-2</v>
      </c>
      <c r="G19" s="106">
        <v>23.80123030582709</v>
      </c>
      <c r="I19" s="111">
        <f t="shared" si="0"/>
        <v>1.8260404449090031</v>
      </c>
      <c r="K19" s="111">
        <f t="shared" si="1"/>
        <v>4.3939197928779556</v>
      </c>
    </row>
    <row r="20" spans="1:11" x14ac:dyDescent="0.2">
      <c r="A20" s="104" t="s">
        <v>118</v>
      </c>
      <c r="B20" s="105">
        <v>9.5666368672904498E-2</v>
      </c>
      <c r="C20" s="106">
        <v>18.055104119697486</v>
      </c>
      <c r="D20" s="105">
        <v>0.1236213868692701</v>
      </c>
      <c r="E20" s="106">
        <v>15.938401325455203</v>
      </c>
      <c r="F20" s="105">
        <v>7.1804146462619248E-2</v>
      </c>
      <c r="G20" s="106">
        <v>19.816039555512944</v>
      </c>
      <c r="I20" s="111">
        <f t="shared" si="0"/>
        <v>1.7216469098149723</v>
      </c>
      <c r="K20" s="111">
        <f t="shared" si="1"/>
        <v>3.877638230057741</v>
      </c>
    </row>
    <row r="21" spans="1:11" x14ac:dyDescent="0.2">
      <c r="A21" s="104" t="s">
        <v>119</v>
      </c>
      <c r="B21" s="105">
        <v>0.14539452609512241</v>
      </c>
      <c r="C21" s="106">
        <v>14.700625500204623</v>
      </c>
      <c r="D21" s="105">
        <v>0.18612593062965316</v>
      </c>
      <c r="E21" s="106">
        <v>12.834013318112076</v>
      </c>
      <c r="F21" s="105">
        <v>0.11284995320806879</v>
      </c>
      <c r="G21" s="106">
        <v>16.155588138560443</v>
      </c>
      <c r="I21" s="111">
        <f t="shared" si="0"/>
        <v>1.6493221781535052</v>
      </c>
      <c r="K21" s="111">
        <f t="shared" si="1"/>
        <v>3.321574820448367</v>
      </c>
    </row>
    <row r="22" spans="1:11" x14ac:dyDescent="0.2">
      <c r="A22" s="104" t="s">
        <v>120</v>
      </c>
      <c r="B22" s="105">
        <v>0.21218487239719769</v>
      </c>
      <c r="C22" s="106">
        <v>11.776325009313737</v>
      </c>
      <c r="D22" s="105">
        <v>0.26719710721232104</v>
      </c>
      <c r="E22" s="106">
        <v>10.19731240621412</v>
      </c>
      <c r="F22" s="105">
        <v>0.17396705495766035</v>
      </c>
      <c r="G22" s="106">
        <v>12.892647712685259</v>
      </c>
      <c r="I22" s="111">
        <f t="shared" si="0"/>
        <v>1.5359063661642762</v>
      </c>
      <c r="K22" s="111">
        <f t="shared" si="1"/>
        <v>2.6953353064711383</v>
      </c>
    </row>
    <row r="23" spans="1:11" x14ac:dyDescent="0.2">
      <c r="A23" s="107" t="s">
        <v>121</v>
      </c>
      <c r="B23" s="108">
        <v>1</v>
      </c>
      <c r="C23" s="109">
        <v>9.2747485219535424</v>
      </c>
      <c r="D23" s="108">
        <v>1</v>
      </c>
      <c r="E23" s="109">
        <v>8.0039328883276184</v>
      </c>
      <c r="F23" s="108">
        <v>1</v>
      </c>
      <c r="G23" s="109">
        <v>10.081396147768132</v>
      </c>
      <c r="I23" s="104">
        <f t="shared" si="0"/>
        <v>1</v>
      </c>
    </row>
    <row r="24" spans="1:11" x14ac:dyDescent="0.2">
      <c r="B24" s="110"/>
      <c r="C24" s="110"/>
      <c r="D24" s="110"/>
      <c r="E24" s="110"/>
      <c r="F24" s="110"/>
      <c r="G24" s="110"/>
    </row>
    <row r="30" spans="1:11" x14ac:dyDescent="0.2">
      <c r="C30" s="104">
        <v>2</v>
      </c>
      <c r="D30" s="104">
        <v>5</v>
      </c>
      <c r="E30" s="104">
        <v>6</v>
      </c>
      <c r="F30" s="104">
        <v>4</v>
      </c>
      <c r="H30" s="104">
        <f>F30/C30</f>
        <v>2</v>
      </c>
    </row>
  </sheetData>
  <mergeCells count="10"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8740157499999996" right="0.78740157499999996" top="0.984251969" bottom="0.984251969" header="0.49212598499999999" footer="0.49212598499999999"/>
  <pageSetup paperSize="9" orientation="landscape" horizontalDpi="300" verticalDpi="300" r:id="rId1"/>
  <headerFooter alignWithMargins="0">
    <oddHeader>&amp;A</oddHeader>
    <oddFooter>Página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showGridLines="0" topLeftCell="A2" zoomScale="72" zoomScaleNormal="72" workbookViewId="0">
      <selection activeCell="A21" sqref="A21:J36"/>
    </sheetView>
  </sheetViews>
  <sheetFormatPr defaultRowHeight="15" x14ac:dyDescent="0.25"/>
  <cols>
    <col min="1" max="1" width="9.28515625" customWidth="1"/>
    <col min="2" max="2" width="14.7109375" customWidth="1"/>
    <col min="3" max="3" width="11.5703125" customWidth="1"/>
    <col min="4" max="4" width="13.28515625" customWidth="1"/>
    <col min="5" max="5" width="10.140625" customWidth="1"/>
    <col min="6" max="6" width="11.28515625" customWidth="1"/>
    <col min="7" max="7" width="13.5703125" customWidth="1"/>
    <col min="8" max="8" width="10.42578125" customWidth="1"/>
    <col min="9" max="9" width="11" customWidth="1"/>
    <col min="10" max="10" width="13.85546875" customWidth="1"/>
    <col min="11" max="11" width="9" customWidth="1"/>
    <col min="12" max="12" width="8.85546875" customWidth="1"/>
    <col min="13" max="13" width="9.7109375" customWidth="1"/>
    <col min="14" max="14" width="7" customWidth="1"/>
    <col min="15" max="15" width="8.7109375" customWidth="1"/>
    <col min="16" max="16" width="10.5703125" customWidth="1"/>
  </cols>
  <sheetData>
    <row r="1" spans="1:30" ht="30" customHeight="1" x14ac:dyDescent="0.25">
      <c r="A1" s="229" t="s">
        <v>97</v>
      </c>
      <c r="B1" s="231" t="s">
        <v>124</v>
      </c>
      <c r="C1" s="231"/>
      <c r="D1" s="231"/>
      <c r="E1" s="231" t="s">
        <v>125</v>
      </c>
      <c r="F1" s="231"/>
      <c r="G1" s="231"/>
      <c r="H1" s="248" t="s">
        <v>126</v>
      </c>
      <c r="I1" s="248"/>
      <c r="J1" s="249"/>
      <c r="K1" s="250" t="s">
        <v>132</v>
      </c>
      <c r="L1" s="250"/>
      <c r="M1" s="250"/>
      <c r="N1" s="251" t="s">
        <v>133</v>
      </c>
      <c r="O1" s="250"/>
      <c r="P1" s="252"/>
      <c r="Z1" s="242"/>
      <c r="AA1" s="242"/>
      <c r="AB1" s="242"/>
      <c r="AC1" s="1"/>
      <c r="AD1" s="1"/>
    </row>
    <row r="2" spans="1:30" ht="31.5" customHeight="1" x14ac:dyDescent="0.25">
      <c r="A2" s="230"/>
      <c r="B2" s="93" t="s">
        <v>98</v>
      </c>
      <c r="C2" s="93" t="s">
        <v>99</v>
      </c>
      <c r="D2" s="93" t="s">
        <v>100</v>
      </c>
      <c r="E2" s="93" t="s">
        <v>98</v>
      </c>
      <c r="F2" s="93" t="s">
        <v>99</v>
      </c>
      <c r="G2" s="93" t="s">
        <v>100</v>
      </c>
      <c r="H2" s="112" t="s">
        <v>98</v>
      </c>
      <c r="I2" s="93" t="s">
        <v>99</v>
      </c>
      <c r="J2" s="93" t="s">
        <v>100</v>
      </c>
      <c r="K2" s="93" t="s">
        <v>98</v>
      </c>
      <c r="L2" s="93" t="s">
        <v>99</v>
      </c>
      <c r="M2" s="93" t="s">
        <v>100</v>
      </c>
      <c r="N2" s="112" t="s">
        <v>98</v>
      </c>
      <c r="O2" s="93" t="s">
        <v>99</v>
      </c>
      <c r="P2" s="113" t="s">
        <v>100</v>
      </c>
      <c r="Q2" s="243" t="s">
        <v>148</v>
      </c>
      <c r="R2" s="244"/>
      <c r="S2" s="244"/>
      <c r="Z2" s="94"/>
      <c r="AA2" s="94"/>
      <c r="AB2" s="94"/>
      <c r="AC2" s="1"/>
      <c r="AD2" s="1"/>
    </row>
    <row r="3" spans="1:30" x14ac:dyDescent="0.25">
      <c r="A3">
        <v>2000</v>
      </c>
      <c r="B3" s="96">
        <v>10266739</v>
      </c>
      <c r="C3" s="96">
        <v>5033417</v>
      </c>
      <c r="D3" s="96">
        <v>5233322</v>
      </c>
      <c r="E3" s="96">
        <v>67879</v>
      </c>
      <c r="F3" s="114">
        <v>38350</v>
      </c>
      <c r="G3" s="98">
        <v>29529</v>
      </c>
      <c r="H3" s="115">
        <v>73.028516235735438</v>
      </c>
      <c r="I3" s="115">
        <v>69.072434169030814</v>
      </c>
      <c r="J3" s="116">
        <v>77.06274119218503</v>
      </c>
      <c r="K3" s="117">
        <v>74.679332443942087</v>
      </c>
      <c r="L3" s="118">
        <v>71.561223392637729</v>
      </c>
      <c r="M3" s="119">
        <v>77.734125708810552</v>
      </c>
      <c r="N3" s="120">
        <f>H3-K3</f>
        <v>-1.6508162082066491</v>
      </c>
      <c r="O3" s="120">
        <f t="shared" ref="O3:P16" si="0">I3-L3</f>
        <v>-2.4887892236069149</v>
      </c>
      <c r="P3" s="120">
        <f t="shared" si="0"/>
        <v>-0.67138451662552256</v>
      </c>
      <c r="Q3" s="121">
        <v>72.391624769977412</v>
      </c>
      <c r="R3" s="121">
        <v>68.622540872770259</v>
      </c>
      <c r="S3" s="121">
        <v>76.216861831769933</v>
      </c>
      <c r="T3" s="122"/>
      <c r="U3" s="122"/>
      <c r="V3" s="122"/>
      <c r="W3" s="122"/>
      <c r="X3" s="122"/>
      <c r="Z3" s="99"/>
      <c r="AA3" s="99"/>
      <c r="AB3" s="99"/>
      <c r="AC3" s="1"/>
      <c r="AD3" s="1"/>
    </row>
    <row r="4" spans="1:30" x14ac:dyDescent="0.25">
      <c r="A4">
        <v>2001</v>
      </c>
      <c r="B4" s="96">
        <v>10365992</v>
      </c>
      <c r="C4" s="96">
        <v>5079175</v>
      </c>
      <c r="D4" s="96">
        <v>5286817</v>
      </c>
      <c r="E4" s="96">
        <v>68227</v>
      </c>
      <c r="F4" s="123">
        <v>38685</v>
      </c>
      <c r="G4" s="98">
        <v>29542</v>
      </c>
      <c r="H4" s="115">
        <v>73.478204393970671</v>
      </c>
      <c r="I4" s="115">
        <v>69.425393512918788</v>
      </c>
      <c r="J4" s="116">
        <v>77.615314421549911</v>
      </c>
      <c r="K4" s="117">
        <v>75.128399864231099</v>
      </c>
      <c r="L4" s="124">
        <v>71.981854276060574</v>
      </c>
      <c r="M4" s="119">
        <v>78.21723700957736</v>
      </c>
      <c r="N4" s="125">
        <f t="shared" ref="N4:N16" si="1">H4-K4</f>
        <v>-1.650195470260428</v>
      </c>
      <c r="O4" s="125">
        <f t="shared" si="0"/>
        <v>-2.5564607631417857</v>
      </c>
      <c r="P4" s="125">
        <f t="shared" si="0"/>
        <v>-0.60192258802744902</v>
      </c>
      <c r="Q4" s="121">
        <v>72.790227768901246</v>
      </c>
      <c r="R4" s="121">
        <v>69.03839294312391</v>
      </c>
      <c r="S4" s="121">
        <v>76.578210455042864</v>
      </c>
      <c r="T4" s="122"/>
      <c r="U4" s="122"/>
      <c r="V4" s="122"/>
      <c r="W4" s="122"/>
      <c r="X4" s="122"/>
      <c r="Z4" s="99"/>
      <c r="AA4" s="99"/>
      <c r="AB4" s="99"/>
      <c r="AC4" s="1"/>
      <c r="AD4" s="1"/>
    </row>
    <row r="5" spans="1:30" x14ac:dyDescent="0.25">
      <c r="A5">
        <v>2002</v>
      </c>
      <c r="B5" s="96">
        <v>10363993.333333332</v>
      </c>
      <c r="C5" s="96">
        <v>5078114</v>
      </c>
      <c r="D5" s="96">
        <v>5285879.333333333</v>
      </c>
      <c r="E5" s="96">
        <v>68474.333333333343</v>
      </c>
      <c r="F5" s="123">
        <v>38662.666666666664</v>
      </c>
      <c r="G5" s="98">
        <v>29811.666666666664</v>
      </c>
      <c r="H5" s="126">
        <v>73.410950940010366</v>
      </c>
      <c r="I5" s="126">
        <v>69.421274923221475</v>
      </c>
      <c r="J5" s="127">
        <v>77.472203371202539</v>
      </c>
      <c r="K5" s="128">
        <v>75.080801108743884</v>
      </c>
      <c r="L5" s="129">
        <v>71.97065131214093</v>
      </c>
      <c r="M5" s="130">
        <v>78.128281355635991</v>
      </c>
      <c r="N5" s="131">
        <f t="shared" si="1"/>
        <v>-1.6698501687335181</v>
      </c>
      <c r="O5" s="131">
        <f t="shared" si="0"/>
        <v>-2.5493763889194554</v>
      </c>
      <c r="P5" s="131">
        <f t="shared" si="0"/>
        <v>-0.65607798443345189</v>
      </c>
      <c r="Q5" s="121">
        <v>73.180279556995686</v>
      </c>
      <c r="R5" s="121">
        <v>69.447286312502257</v>
      </c>
      <c r="S5" s="121">
        <v>76.932212324926923</v>
      </c>
      <c r="T5" s="122">
        <f>Q5-H5</f>
        <v>-0.23067138301468049</v>
      </c>
      <c r="U5" s="122">
        <f t="shared" ref="U5:V16" si="2">R5-I5</f>
        <v>2.6011389280782282E-2</v>
      </c>
      <c r="V5" s="122">
        <f t="shared" si="2"/>
        <v>-0.53999104627561678</v>
      </c>
      <c r="W5" s="122">
        <f t="shared" ref="W5:W15" si="3">L5-L4</f>
        <v>-1.1202963919643594E-2</v>
      </c>
      <c r="X5" s="122"/>
      <c r="Z5" s="99"/>
      <c r="AA5" s="99"/>
      <c r="AB5" s="99"/>
      <c r="AC5" s="1"/>
      <c r="AD5" s="1"/>
    </row>
    <row r="6" spans="1:30" x14ac:dyDescent="0.25">
      <c r="A6">
        <v>2003</v>
      </c>
      <c r="B6" s="96">
        <v>10457339.666666664</v>
      </c>
      <c r="C6" s="96">
        <v>5120899.3333333321</v>
      </c>
      <c r="D6" s="96">
        <v>5336440.3333333321</v>
      </c>
      <c r="E6" s="96">
        <v>69341.666666666657</v>
      </c>
      <c r="F6" s="123">
        <v>39138.333333333336</v>
      </c>
      <c r="G6" s="98">
        <v>30203.333333333332</v>
      </c>
      <c r="H6" s="126">
        <v>73.710531327095694</v>
      </c>
      <c r="I6" s="126">
        <v>69.691152696673242</v>
      </c>
      <c r="J6" s="127">
        <v>77.801039707328897</v>
      </c>
      <c r="K6" s="128">
        <v>75.397412801267819</v>
      </c>
      <c r="L6" s="129">
        <v>72.267944095904554</v>
      </c>
      <c r="M6" s="130">
        <v>78.476791417136852</v>
      </c>
      <c r="N6" s="131">
        <f t="shared" si="1"/>
        <v>-1.6868814741721252</v>
      </c>
      <c r="O6" s="131">
        <f t="shared" si="0"/>
        <v>-2.5767913992313112</v>
      </c>
      <c r="P6" s="131">
        <f t="shared" si="0"/>
        <v>-0.67575170980795463</v>
      </c>
      <c r="Q6" s="121">
        <v>73.562649943795009</v>
      </c>
      <c r="R6" s="121">
        <v>69.848966786094351</v>
      </c>
      <c r="S6" s="121">
        <v>77.278806754647761</v>
      </c>
      <c r="T6" s="122">
        <f t="shared" ref="T6:T16" si="4">Q6-H6</f>
        <v>-0.14788138330068534</v>
      </c>
      <c r="U6" s="122">
        <f t="shared" si="2"/>
        <v>0.15781408942110886</v>
      </c>
      <c r="V6" s="122">
        <f t="shared" si="2"/>
        <v>-0.52223295268113645</v>
      </c>
      <c r="W6" s="122">
        <f t="shared" si="3"/>
        <v>0.29729278376362345</v>
      </c>
      <c r="X6" s="122"/>
      <c r="Z6" s="99"/>
      <c r="AA6" s="99"/>
      <c r="AB6" s="99"/>
      <c r="AC6" s="1"/>
      <c r="AD6" s="1"/>
    </row>
    <row r="7" spans="1:30" x14ac:dyDescent="0.25">
      <c r="A7">
        <v>2004</v>
      </c>
      <c r="B7" s="96">
        <v>10544944.333333334</v>
      </c>
      <c r="C7" s="96">
        <v>5160695</v>
      </c>
      <c r="D7" s="96">
        <v>5384249.3333333321</v>
      </c>
      <c r="E7" s="96">
        <v>70662</v>
      </c>
      <c r="F7" s="123">
        <v>39769</v>
      </c>
      <c r="G7" s="98">
        <v>30893</v>
      </c>
      <c r="H7" s="126">
        <v>73.904170401261254</v>
      </c>
      <c r="I7" s="126">
        <v>69.896430044244951</v>
      </c>
      <c r="J7" s="127">
        <v>77.976322661670423</v>
      </c>
      <c r="K7" s="128">
        <v>75.613450076578033</v>
      </c>
      <c r="L7" s="129">
        <v>72.49867316645647</v>
      </c>
      <c r="M7" s="130">
        <v>78.672321241297325</v>
      </c>
      <c r="N7" s="131">
        <f t="shared" si="1"/>
        <v>-1.7092796753167789</v>
      </c>
      <c r="O7" s="131">
        <f t="shared" si="0"/>
        <v>-2.6022431222115188</v>
      </c>
      <c r="P7" s="131">
        <f t="shared" si="0"/>
        <v>-0.69599857962690237</v>
      </c>
      <c r="Q7" s="121">
        <v>73.933287775225054</v>
      </c>
      <c r="R7" s="121">
        <v>70.243207228588233</v>
      </c>
      <c r="S7" s="121">
        <v>77.617947596884804</v>
      </c>
      <c r="T7" s="122">
        <f t="shared" si="4"/>
        <v>2.9117373963799764E-2</v>
      </c>
      <c r="U7" s="122">
        <f t="shared" si="2"/>
        <v>0.34677718434328142</v>
      </c>
      <c r="V7" s="122">
        <f t="shared" si="2"/>
        <v>-0.3583750647856192</v>
      </c>
      <c r="W7" s="122">
        <f t="shared" si="3"/>
        <v>0.23072907055191649</v>
      </c>
      <c r="X7" s="122"/>
      <c r="Z7" s="99"/>
      <c r="AA7" s="99"/>
      <c r="AB7" s="99"/>
      <c r="AC7" s="1"/>
      <c r="AD7" s="1"/>
    </row>
    <row r="8" spans="1:30" x14ac:dyDescent="0.25">
      <c r="A8">
        <v>2005</v>
      </c>
      <c r="B8" s="96">
        <v>10627063</v>
      </c>
      <c r="C8" s="96">
        <v>5197893</v>
      </c>
      <c r="D8" s="96">
        <v>5429170.0000000009</v>
      </c>
      <c r="E8" s="96">
        <v>71282.333333333328</v>
      </c>
      <c r="F8" s="123">
        <v>40068.333333333328</v>
      </c>
      <c r="G8" s="98">
        <v>31214</v>
      </c>
      <c r="H8" s="126">
        <v>74.272429754522818</v>
      </c>
      <c r="I8" s="126">
        <v>70.258335251495183</v>
      </c>
      <c r="J8" s="127">
        <v>78.342514583569582</v>
      </c>
      <c r="K8" s="128">
        <v>75.973714948099158</v>
      </c>
      <c r="L8" s="129">
        <v>72.880792162145042</v>
      </c>
      <c r="M8" s="130">
        <v>78.945158617990955</v>
      </c>
      <c r="N8" s="131">
        <f t="shared" si="1"/>
        <v>-1.7012851935763393</v>
      </c>
      <c r="O8" s="131">
        <f t="shared" si="0"/>
        <v>-2.6224569106498592</v>
      </c>
      <c r="P8" s="131">
        <f t="shared" si="0"/>
        <v>-0.60264403442137393</v>
      </c>
      <c r="Q8" s="121">
        <v>74.300912116243367</v>
      </c>
      <c r="R8" s="121">
        <v>70.629807073139432</v>
      </c>
      <c r="S8" s="121">
        <v>77.949602713352661</v>
      </c>
      <c r="T8" s="122">
        <f t="shared" si="4"/>
        <v>2.8482361720548965E-2</v>
      </c>
      <c r="U8" s="122">
        <f t="shared" si="2"/>
        <v>0.37147182164424919</v>
      </c>
      <c r="V8" s="122">
        <f t="shared" si="2"/>
        <v>-0.39291187021692053</v>
      </c>
      <c r="W8" s="122">
        <f t="shared" si="3"/>
        <v>0.38211899568857177</v>
      </c>
      <c r="X8" s="122"/>
      <c r="Z8" s="99"/>
      <c r="AA8" s="99"/>
      <c r="AB8" s="99"/>
      <c r="AC8" s="1"/>
      <c r="AD8" s="1"/>
    </row>
    <row r="9" spans="1:30" x14ac:dyDescent="0.25">
      <c r="A9">
        <v>2006</v>
      </c>
      <c r="B9" s="96">
        <v>10703945</v>
      </c>
      <c r="C9" s="96">
        <v>5232442.666666666</v>
      </c>
      <c r="D9" s="96">
        <v>5471502.333333334</v>
      </c>
      <c r="E9" s="96">
        <v>71888.333333333328</v>
      </c>
      <c r="F9" s="123">
        <v>40164.333333333336</v>
      </c>
      <c r="G9" s="98">
        <v>31724</v>
      </c>
      <c r="H9" s="126">
        <v>74.634354730558627</v>
      </c>
      <c r="I9" s="126">
        <v>70.691825123764858</v>
      </c>
      <c r="J9" s="127">
        <v>78.60398514773145</v>
      </c>
      <c r="K9" s="128">
        <v>76.340973514727594</v>
      </c>
      <c r="L9" s="129">
        <v>73.329879994231717</v>
      </c>
      <c r="M9" s="130">
        <v>79.157792962221407</v>
      </c>
      <c r="N9" s="131">
        <f t="shared" si="1"/>
        <v>-1.7066187841689668</v>
      </c>
      <c r="O9" s="131">
        <f t="shared" si="0"/>
        <v>-2.6380548704668598</v>
      </c>
      <c r="P9" s="131">
        <f t="shared" si="0"/>
        <v>-0.5538078144899572</v>
      </c>
      <c r="Q9" s="121">
        <v>74.660956993339113</v>
      </c>
      <c r="R9" s="121">
        <v>71.00859172357633</v>
      </c>
      <c r="S9" s="121">
        <v>78.27375349183616</v>
      </c>
      <c r="T9" s="122">
        <f t="shared" si="4"/>
        <v>2.660226278048583E-2</v>
      </c>
      <c r="U9" s="122">
        <f t="shared" si="2"/>
        <v>0.31676659981147282</v>
      </c>
      <c r="V9" s="122">
        <f t="shared" si="2"/>
        <v>-0.33023165589528958</v>
      </c>
      <c r="W9" s="122">
        <f t="shared" si="3"/>
        <v>0.44908783208667558</v>
      </c>
      <c r="X9" s="122"/>
      <c r="Z9" s="99"/>
      <c r="AA9" s="99"/>
      <c r="AB9" s="99"/>
      <c r="AC9" s="1"/>
      <c r="AD9" s="1"/>
    </row>
    <row r="10" spans="1:30" x14ac:dyDescent="0.25">
      <c r="A10">
        <v>2007</v>
      </c>
      <c r="B10" s="96">
        <v>10775835</v>
      </c>
      <c r="C10" s="96">
        <v>5264368</v>
      </c>
      <c r="D10" s="96">
        <v>5511467</v>
      </c>
      <c r="E10" s="96">
        <v>72895</v>
      </c>
      <c r="F10" s="123">
        <v>40480.333333333328</v>
      </c>
      <c r="G10" s="98">
        <v>32414.666666666664</v>
      </c>
      <c r="H10" s="126">
        <v>74.887450490785241</v>
      </c>
      <c r="I10" s="126">
        <v>71.001547012779341</v>
      </c>
      <c r="J10" s="127">
        <v>78.78061242755517</v>
      </c>
      <c r="K10" s="128">
        <v>76.638705765781083</v>
      </c>
      <c r="L10" s="129">
        <v>73.700471073754017</v>
      </c>
      <c r="M10" s="130">
        <v>79.285220976714484</v>
      </c>
      <c r="N10" s="131">
        <f t="shared" si="1"/>
        <v>-1.7512552749958417</v>
      </c>
      <c r="O10" s="131">
        <f t="shared" si="0"/>
        <v>-2.6989240609746759</v>
      </c>
      <c r="P10" s="131">
        <f t="shared" si="0"/>
        <v>-0.50460854915931463</v>
      </c>
      <c r="Q10" s="121">
        <v>75.009750936341064</v>
      </c>
      <c r="R10" s="121">
        <v>71.379411868834339</v>
      </c>
      <c r="S10" s="121">
        <v>78.590394412063674</v>
      </c>
      <c r="T10" s="122">
        <f t="shared" si="4"/>
        <v>0.12230044555582253</v>
      </c>
      <c r="U10" s="122">
        <f t="shared" si="2"/>
        <v>0.3778648560549982</v>
      </c>
      <c r="V10" s="122">
        <f t="shared" si="2"/>
        <v>-0.19021801549149586</v>
      </c>
      <c r="W10" s="122">
        <f t="shared" si="3"/>
        <v>0.37059107952229908</v>
      </c>
      <c r="X10" s="122"/>
      <c r="Z10" s="99"/>
      <c r="AA10" s="99"/>
      <c r="AB10" s="99"/>
      <c r="AC10" s="1"/>
      <c r="AD10" s="1"/>
    </row>
    <row r="11" spans="1:30" x14ac:dyDescent="0.25">
      <c r="A11">
        <v>2008</v>
      </c>
      <c r="B11" s="96">
        <v>10842952.666666664</v>
      </c>
      <c r="C11" s="96">
        <v>5293599.333333334</v>
      </c>
      <c r="D11" s="96">
        <v>5549353.333333334</v>
      </c>
      <c r="E11" s="96">
        <v>73790.333333333328</v>
      </c>
      <c r="F11" s="123">
        <v>40865.000000000007</v>
      </c>
      <c r="G11" s="98">
        <v>32925.333333333336</v>
      </c>
      <c r="H11" s="126">
        <v>75.100574203152661</v>
      </c>
      <c r="I11" s="126">
        <v>71.206752025153818</v>
      </c>
      <c r="J11" s="127">
        <v>78.9908404250681</v>
      </c>
      <c r="K11" s="128">
        <v>76.830338061569776</v>
      </c>
      <c r="L11" s="129">
        <v>73.889190329166581</v>
      </c>
      <c r="M11" s="130">
        <v>79.47313923182611</v>
      </c>
      <c r="N11" s="131">
        <f t="shared" si="1"/>
        <v>-1.7297638584171153</v>
      </c>
      <c r="O11" s="131">
        <f t="shared" si="0"/>
        <v>-2.6824383040127628</v>
      </c>
      <c r="P11" s="131">
        <f t="shared" si="0"/>
        <v>-0.48229880675800985</v>
      </c>
      <c r="Q11" s="121">
        <v>75.347530267464947</v>
      </c>
      <c r="R11" s="121">
        <v>71.742142724951563</v>
      </c>
      <c r="S11" s="121">
        <v>78.899532658911056</v>
      </c>
      <c r="T11" s="122">
        <f t="shared" si="4"/>
        <v>0.24695606431228612</v>
      </c>
      <c r="U11" s="122">
        <f t="shared" si="2"/>
        <v>0.53539069979774467</v>
      </c>
      <c r="V11" s="122">
        <f t="shared" si="2"/>
        <v>-9.1307766157044057E-2</v>
      </c>
      <c r="W11" s="122">
        <f t="shared" si="3"/>
        <v>0.18871925541256473</v>
      </c>
      <c r="X11" s="122"/>
      <c r="Z11" s="99"/>
      <c r="AA11" s="99"/>
      <c r="AB11" s="99"/>
      <c r="AC11" s="1"/>
      <c r="AD11" s="1"/>
    </row>
    <row r="12" spans="1:30" x14ac:dyDescent="0.25">
      <c r="A12">
        <v>2009</v>
      </c>
      <c r="B12" s="96">
        <v>10905501.666666664</v>
      </c>
      <c r="C12" s="96">
        <v>5320386.666666667</v>
      </c>
      <c r="D12" s="96">
        <v>5585115.0000000009</v>
      </c>
      <c r="E12" s="96">
        <v>75261</v>
      </c>
      <c r="F12" s="123">
        <v>41587</v>
      </c>
      <c r="G12" s="98">
        <v>33674</v>
      </c>
      <c r="H12" s="126">
        <v>75.203120446096918</v>
      </c>
      <c r="I12" s="126">
        <v>71.293398306225953</v>
      </c>
      <c r="J12" s="127">
        <v>79.106876758521025</v>
      </c>
      <c r="K12" s="128">
        <v>76.939713657492788</v>
      </c>
      <c r="L12" s="129">
        <v>73.981171689720611</v>
      </c>
      <c r="M12" s="130">
        <v>79.551079639714956</v>
      </c>
      <c r="N12" s="131">
        <f t="shared" si="1"/>
        <v>-1.7365932113958706</v>
      </c>
      <c r="O12" s="131">
        <f t="shared" si="0"/>
        <v>-2.6877733834946582</v>
      </c>
      <c r="P12" s="131">
        <f t="shared" si="0"/>
        <v>-0.44420288119393092</v>
      </c>
      <c r="Q12" s="121">
        <v>75.683246888522248</v>
      </c>
      <c r="R12" s="121">
        <v>72.096683216482745</v>
      </c>
      <c r="S12" s="121">
        <v>79.20118778021326</v>
      </c>
      <c r="T12" s="122">
        <f t="shared" si="4"/>
        <v>0.48012644242533042</v>
      </c>
      <c r="U12" s="122">
        <f t="shared" si="2"/>
        <v>0.80328491025679227</v>
      </c>
      <c r="V12" s="122">
        <f t="shared" si="2"/>
        <v>9.4311021692234931E-2</v>
      </c>
      <c r="W12" s="122">
        <f t="shared" si="3"/>
        <v>9.1981360554029834E-2</v>
      </c>
      <c r="X12" s="122"/>
      <c r="Z12" s="99"/>
      <c r="AA12" s="99"/>
      <c r="AB12" s="99"/>
      <c r="AC12" s="1"/>
      <c r="AD12" s="1"/>
    </row>
    <row r="13" spans="1:30" x14ac:dyDescent="0.25">
      <c r="A13">
        <v>2010</v>
      </c>
      <c r="B13" s="96">
        <v>10963686.333333332</v>
      </c>
      <c r="C13" s="96">
        <v>5345167.666666667</v>
      </c>
      <c r="D13" s="96">
        <v>5618518.6666666679</v>
      </c>
      <c r="E13" s="96">
        <v>76160.666666666657</v>
      </c>
      <c r="F13" s="123">
        <v>41932</v>
      </c>
      <c r="G13" s="98">
        <v>34228.666666666664</v>
      </c>
      <c r="H13" s="126">
        <v>75.427027929552096</v>
      </c>
      <c r="I13" s="126">
        <v>71.534566875684618</v>
      </c>
      <c r="J13" s="127">
        <v>79.300305815290898</v>
      </c>
      <c r="K13" s="128">
        <v>77.14696557796961</v>
      </c>
      <c r="L13" s="129">
        <v>74.195937784597049</v>
      </c>
      <c r="M13" s="130">
        <v>79.722464717401877</v>
      </c>
      <c r="N13" s="131">
        <f t="shared" si="1"/>
        <v>-1.7199376484175133</v>
      </c>
      <c r="O13" s="131">
        <f t="shared" si="0"/>
        <v>-2.6613709089124313</v>
      </c>
      <c r="P13" s="131">
        <f t="shared" si="0"/>
        <v>-0.42215890211097928</v>
      </c>
      <c r="Q13" s="121">
        <v>76.005429142547058</v>
      </c>
      <c r="R13" s="121">
        <v>72.442955106155381</v>
      </c>
      <c r="S13" s="121">
        <v>79.49539138750103</v>
      </c>
      <c r="T13" s="122">
        <f t="shared" si="4"/>
        <v>0.57840121299496161</v>
      </c>
      <c r="U13" s="122">
        <f t="shared" si="2"/>
        <v>0.90838823047076289</v>
      </c>
      <c r="V13" s="122">
        <f t="shared" si="2"/>
        <v>0.19508557221013234</v>
      </c>
      <c r="W13" s="122">
        <f t="shared" si="3"/>
        <v>0.21476609487643827</v>
      </c>
      <c r="X13" s="122"/>
      <c r="Z13" s="99"/>
      <c r="AA13" s="99"/>
      <c r="AB13" s="99"/>
      <c r="AC13" s="1"/>
      <c r="AD13" s="1"/>
    </row>
    <row r="14" spans="1:30" x14ac:dyDescent="0.25">
      <c r="A14">
        <v>2011</v>
      </c>
      <c r="B14" s="96">
        <v>11017987.333333334</v>
      </c>
      <c r="C14" s="96">
        <v>5368934.666666666</v>
      </c>
      <c r="D14" s="96">
        <v>5649052.6666666679</v>
      </c>
      <c r="E14" s="96">
        <v>78224</v>
      </c>
      <c r="F14" s="123">
        <v>42759.666666666672</v>
      </c>
      <c r="G14" s="98">
        <v>35464.333333333336</v>
      </c>
      <c r="H14" s="126">
        <v>75.436832885759358</v>
      </c>
      <c r="I14" s="126">
        <v>71.637906169628906</v>
      </c>
      <c r="J14" s="127">
        <v>79.204161699173085</v>
      </c>
      <c r="K14" s="128">
        <v>77.110164637553893</v>
      </c>
      <c r="L14" s="129">
        <v>74.22816474643443</v>
      </c>
      <c r="M14" s="130">
        <v>79.593430105023003</v>
      </c>
      <c r="N14" s="131">
        <f t="shared" si="1"/>
        <v>-1.6733317517945352</v>
      </c>
      <c r="O14" s="131">
        <f t="shared" si="0"/>
        <v>-2.5902585768055246</v>
      </c>
      <c r="P14" s="131">
        <f t="shared" si="0"/>
        <v>-0.38926840584991851</v>
      </c>
      <c r="Q14" s="121">
        <v>76.322143113259713</v>
      </c>
      <c r="R14" s="121">
        <v>72.780218547782283</v>
      </c>
      <c r="S14" s="121">
        <v>79.781411718576265</v>
      </c>
      <c r="T14" s="122">
        <f t="shared" si="4"/>
        <v>0.88531022750035504</v>
      </c>
      <c r="U14" s="122">
        <f t="shared" si="2"/>
        <v>1.1423123781533775</v>
      </c>
      <c r="V14" s="122">
        <f t="shared" si="2"/>
        <v>0.57725001940318066</v>
      </c>
      <c r="W14" s="122">
        <f t="shared" si="3"/>
        <v>3.2226961837380941E-2</v>
      </c>
      <c r="X14" s="122"/>
      <c r="Z14" s="99"/>
      <c r="AA14" s="99"/>
      <c r="AB14" s="99"/>
      <c r="AC14" s="1"/>
      <c r="AD14" s="1"/>
    </row>
    <row r="15" spans="1:30" x14ac:dyDescent="0.25">
      <c r="A15">
        <v>2012</v>
      </c>
      <c r="B15" s="96">
        <v>11069050.666666668</v>
      </c>
      <c r="C15" s="96">
        <v>5391817.666666666</v>
      </c>
      <c r="D15" s="96">
        <v>5677233.0000000009</v>
      </c>
      <c r="E15" s="96">
        <v>79110.333333333343</v>
      </c>
      <c r="F15" s="123">
        <v>43046.333333333336</v>
      </c>
      <c r="G15" s="98">
        <v>36064</v>
      </c>
      <c r="H15" s="126">
        <v>75.638969582397181</v>
      </c>
      <c r="I15" s="126">
        <v>71.88192975619522</v>
      </c>
      <c r="J15" s="127">
        <v>79.34845486798902</v>
      </c>
      <c r="K15" s="128">
        <v>77.319717408647151</v>
      </c>
      <c r="L15" s="129">
        <v>74.734822653401295</v>
      </c>
      <c r="M15" s="130">
        <v>79.744843882653669</v>
      </c>
      <c r="N15" s="131">
        <f t="shared" si="1"/>
        <v>-1.68074782624997</v>
      </c>
      <c r="O15" s="131">
        <f t="shared" si="0"/>
        <v>-2.8528928972060754</v>
      </c>
      <c r="P15" s="131">
        <f t="shared" si="0"/>
        <v>-0.39638901466464915</v>
      </c>
      <c r="Q15" s="121">
        <v>76.629104121965881</v>
      </c>
      <c r="R15" s="121">
        <v>73.109154729432291</v>
      </c>
      <c r="S15" s="121">
        <v>80.060116405779937</v>
      </c>
      <c r="T15" s="122">
        <f t="shared" si="4"/>
        <v>0.99013453956870023</v>
      </c>
      <c r="U15" s="122">
        <f t="shared" si="2"/>
        <v>1.227224973237071</v>
      </c>
      <c r="V15" s="122">
        <f t="shared" si="2"/>
        <v>0.71166153779091701</v>
      </c>
      <c r="W15" s="122">
        <f t="shared" si="3"/>
        <v>0.50665790696686486</v>
      </c>
      <c r="X15" s="122"/>
      <c r="Z15" s="99"/>
      <c r="AA15" s="99"/>
      <c r="AB15" s="99"/>
      <c r="AC15" s="1"/>
      <c r="AD15" s="1"/>
    </row>
    <row r="16" spans="1:30" x14ac:dyDescent="0.25">
      <c r="A16" s="101">
        <v>2013</v>
      </c>
      <c r="B16" s="132">
        <v>11117388.333333334</v>
      </c>
      <c r="C16" s="132">
        <v>5414065.666666666</v>
      </c>
      <c r="D16" s="133">
        <v>5703322.6666666679</v>
      </c>
      <c r="E16" s="132">
        <v>80783</v>
      </c>
      <c r="F16" s="133">
        <v>43824.666666666664</v>
      </c>
      <c r="G16" s="134">
        <v>36958.333333333336</v>
      </c>
      <c r="H16" s="102">
        <v>75.68911502174771</v>
      </c>
      <c r="I16" s="102">
        <v>71.964601128115021</v>
      </c>
      <c r="J16" s="135">
        <v>79.364174585943573</v>
      </c>
      <c r="K16" s="136">
        <v>77.385385138857174</v>
      </c>
      <c r="L16" s="137">
        <v>74.579248708619957</v>
      </c>
      <c r="M16" s="138">
        <v>79.762405505575472</v>
      </c>
      <c r="N16" s="139">
        <f t="shared" si="1"/>
        <v>-1.6962701171094636</v>
      </c>
      <c r="O16" s="139">
        <f t="shared" si="0"/>
        <v>-2.6146475805049363</v>
      </c>
      <c r="P16" s="139">
        <f t="shared" si="0"/>
        <v>-0.39823091963189938</v>
      </c>
      <c r="Q16" s="121">
        <v>76.924225034905788</v>
      </c>
      <c r="R16" s="121">
        <v>73.429733501984316</v>
      </c>
      <c r="S16" s="121">
        <v>80.331557443904742</v>
      </c>
      <c r="T16" s="122">
        <f t="shared" si="4"/>
        <v>1.2351100131580779</v>
      </c>
      <c r="U16" s="122">
        <f t="shared" si="2"/>
        <v>1.4651323738692952</v>
      </c>
      <c r="V16" s="122">
        <f t="shared" si="2"/>
        <v>0.96738285796116941</v>
      </c>
      <c r="W16" s="122">
        <f>L16-L15</f>
        <v>-0.15557394478133801</v>
      </c>
      <c r="X16" s="122"/>
      <c r="Z16" s="99"/>
      <c r="AA16" s="99"/>
      <c r="AB16" s="99"/>
      <c r="AC16" s="1"/>
      <c r="AD16" s="1"/>
    </row>
    <row r="17" spans="1:30" x14ac:dyDescent="0.25">
      <c r="D17" s="140"/>
      <c r="E17" s="140"/>
      <c r="F17" s="140"/>
      <c r="G17" s="140"/>
      <c r="Q17" s="121">
        <v>77.214060296758817</v>
      </c>
      <c r="R17" s="121">
        <v>73.741944192158883</v>
      </c>
      <c r="S17" s="121">
        <v>80.595796787997628</v>
      </c>
      <c r="T17" s="122"/>
      <c r="U17" s="122"/>
      <c r="V17" s="122"/>
      <c r="W17" s="122"/>
      <c r="X17" s="122"/>
      <c r="Z17" s="1"/>
      <c r="AA17" s="1"/>
      <c r="AB17" s="1"/>
      <c r="AC17" s="1"/>
      <c r="AD17" s="1"/>
    </row>
    <row r="21" spans="1:30" ht="20.25" customHeight="1" x14ac:dyDescent="0.25">
      <c r="A21" s="142" t="s">
        <v>136</v>
      </c>
    </row>
    <row r="22" spans="1:30" ht="20.25" customHeight="1" x14ac:dyDescent="0.25">
      <c r="A22" s="149" t="s">
        <v>137</v>
      </c>
      <c r="B22" s="143"/>
      <c r="C22" s="143"/>
      <c r="D22" s="143"/>
      <c r="E22" s="143"/>
      <c r="F22" s="143"/>
      <c r="G22" s="143"/>
      <c r="H22" s="143"/>
      <c r="I22" s="143"/>
      <c r="J22" s="143"/>
    </row>
    <row r="23" spans="1:30" ht="47.25" customHeight="1" x14ac:dyDescent="0.25">
      <c r="A23" s="245" t="s">
        <v>97</v>
      </c>
      <c r="B23" s="247" t="s">
        <v>126</v>
      </c>
      <c r="C23" s="247"/>
      <c r="D23" s="247"/>
      <c r="E23" s="247" t="s">
        <v>134</v>
      </c>
      <c r="F23" s="247"/>
      <c r="G23" s="247"/>
      <c r="H23" s="238" t="s">
        <v>135</v>
      </c>
      <c r="I23" s="238"/>
      <c r="J23" s="238"/>
      <c r="K23" s="242"/>
      <c r="L23" s="242"/>
      <c r="M23" s="242"/>
      <c r="N23" s="242"/>
      <c r="O23" s="242"/>
      <c r="P23" s="242"/>
    </row>
    <row r="24" spans="1:30" ht="20.25" customHeight="1" x14ac:dyDescent="0.25">
      <c r="A24" s="246"/>
      <c r="B24" s="148" t="s">
        <v>98</v>
      </c>
      <c r="C24" s="148" t="s">
        <v>99</v>
      </c>
      <c r="D24" s="148" t="s">
        <v>100</v>
      </c>
      <c r="E24" s="148" t="s">
        <v>98</v>
      </c>
      <c r="F24" s="148" t="s">
        <v>99</v>
      </c>
      <c r="G24" s="148" t="s">
        <v>100</v>
      </c>
      <c r="H24" s="148" t="s">
        <v>98</v>
      </c>
      <c r="I24" s="148" t="s">
        <v>99</v>
      </c>
      <c r="J24" s="148" t="s">
        <v>100</v>
      </c>
      <c r="K24" s="141"/>
      <c r="L24" s="141"/>
      <c r="M24" s="141"/>
      <c r="N24" s="141"/>
      <c r="O24" s="141"/>
      <c r="P24" s="141"/>
    </row>
    <row r="25" spans="1:30" ht="20.25" customHeight="1" x14ac:dyDescent="0.25">
      <c r="A25" s="144">
        <v>2002</v>
      </c>
      <c r="B25" s="146">
        <v>73.410950940010366</v>
      </c>
      <c r="C25" s="146">
        <v>69.421274923221475</v>
      </c>
      <c r="D25" s="146">
        <v>77.472203371202539</v>
      </c>
      <c r="E25" s="146">
        <v>75.080801108743884</v>
      </c>
      <c r="F25" s="146">
        <v>71.97065131214093</v>
      </c>
      <c r="G25" s="146">
        <v>78.084376091009133</v>
      </c>
      <c r="H25" s="146">
        <v>1.6698501687335181</v>
      </c>
      <c r="I25" s="146">
        <v>2.5493763889194554</v>
      </c>
      <c r="J25" s="146">
        <v>0.61217271980659405</v>
      </c>
      <c r="K25" s="129"/>
      <c r="L25" s="129"/>
      <c r="M25" s="129"/>
      <c r="N25" s="131"/>
      <c r="O25" s="131"/>
      <c r="P25" s="131"/>
    </row>
    <row r="26" spans="1:30" ht="20.25" customHeight="1" x14ac:dyDescent="0.25">
      <c r="A26" s="144">
        <v>2003</v>
      </c>
      <c r="B26" s="146">
        <v>73.710531327095694</v>
      </c>
      <c r="C26" s="146">
        <v>69.691152696673242</v>
      </c>
      <c r="D26" s="146">
        <v>77.801039707328897</v>
      </c>
      <c r="E26" s="146">
        <v>75.397412801267819</v>
      </c>
      <c r="F26" s="146">
        <v>72.267944095904554</v>
      </c>
      <c r="G26" s="146">
        <v>78.418780590247565</v>
      </c>
      <c r="H26" s="146">
        <v>1.6868814741721252</v>
      </c>
      <c r="I26" s="146">
        <v>2.5767913992313112</v>
      </c>
      <c r="J26" s="146">
        <v>0.61774088291866747</v>
      </c>
      <c r="K26" s="129"/>
      <c r="L26" s="129"/>
      <c r="M26" s="129"/>
      <c r="N26" s="131"/>
      <c r="O26" s="131"/>
      <c r="P26" s="131"/>
    </row>
    <row r="27" spans="1:30" ht="20.25" customHeight="1" x14ac:dyDescent="0.25">
      <c r="A27" s="144">
        <v>2004</v>
      </c>
      <c r="B27" s="146">
        <v>73.904170401261254</v>
      </c>
      <c r="C27" s="146">
        <v>69.896430044244951</v>
      </c>
      <c r="D27" s="146">
        <v>77.976322661670423</v>
      </c>
      <c r="E27" s="146">
        <v>75.613450076578033</v>
      </c>
      <c r="F27" s="146">
        <v>72.49867316645647</v>
      </c>
      <c r="G27" s="146">
        <v>78.615635614531087</v>
      </c>
      <c r="H27" s="146">
        <v>1.7092796753167789</v>
      </c>
      <c r="I27" s="146">
        <v>2.6022431222115188</v>
      </c>
      <c r="J27" s="146">
        <v>0.63931295286066359</v>
      </c>
      <c r="K27" s="129"/>
      <c r="L27" s="129"/>
      <c r="M27" s="129"/>
      <c r="N27" s="131"/>
      <c r="O27" s="131"/>
      <c r="P27" s="131"/>
    </row>
    <row r="28" spans="1:30" ht="20.25" customHeight="1" x14ac:dyDescent="0.25">
      <c r="A28" s="144">
        <v>2005</v>
      </c>
      <c r="B28" s="146">
        <v>74.272429754522818</v>
      </c>
      <c r="C28" s="146">
        <v>70.258335251495183</v>
      </c>
      <c r="D28" s="146">
        <v>78.342514583569582</v>
      </c>
      <c r="E28" s="146">
        <v>75.973714948099158</v>
      </c>
      <c r="F28" s="146">
        <v>72.880792162145042</v>
      </c>
      <c r="G28" s="146">
        <v>78.942731435262573</v>
      </c>
      <c r="H28" s="146">
        <v>1.7012851935763393</v>
      </c>
      <c r="I28" s="146">
        <v>2.6224569106498592</v>
      </c>
      <c r="J28" s="146">
        <v>0.60021685169299133</v>
      </c>
      <c r="K28" s="129"/>
      <c r="L28" s="129"/>
      <c r="M28" s="129"/>
      <c r="N28" s="131"/>
      <c r="O28" s="131"/>
      <c r="P28" s="131"/>
    </row>
    <row r="29" spans="1:30" ht="20.25" customHeight="1" x14ac:dyDescent="0.25">
      <c r="A29" s="144">
        <v>2006</v>
      </c>
      <c r="B29" s="146">
        <v>74.634354730558627</v>
      </c>
      <c r="C29" s="146">
        <v>70.691825123764858</v>
      </c>
      <c r="D29" s="146">
        <v>78.60398514773145</v>
      </c>
      <c r="E29" s="146">
        <v>76.340973514727594</v>
      </c>
      <c r="F29" s="146">
        <v>73.329879994231717</v>
      </c>
      <c r="G29" s="146">
        <v>79.205210406289979</v>
      </c>
      <c r="H29" s="146">
        <v>1.7066187841689668</v>
      </c>
      <c r="I29" s="146">
        <v>2.6380548704668598</v>
      </c>
      <c r="J29" s="146">
        <v>0.60122525855852871</v>
      </c>
      <c r="K29" s="129"/>
      <c r="L29" s="129"/>
      <c r="M29" s="129"/>
      <c r="N29" s="131"/>
      <c r="O29" s="131"/>
      <c r="P29" s="131"/>
    </row>
    <row r="30" spans="1:30" ht="20.25" customHeight="1" x14ac:dyDescent="0.25">
      <c r="A30" s="144">
        <v>2007</v>
      </c>
      <c r="B30" s="146">
        <v>74.887450490785241</v>
      </c>
      <c r="C30" s="146">
        <v>71.001547012779341</v>
      </c>
      <c r="D30" s="146">
        <v>78.78061242755517</v>
      </c>
      <c r="E30" s="146">
        <v>76.638705765781083</v>
      </c>
      <c r="F30" s="146">
        <v>73.700471073754017</v>
      </c>
      <c r="G30" s="146">
        <v>79.412990290636799</v>
      </c>
      <c r="H30" s="146">
        <v>1.7512552749958417</v>
      </c>
      <c r="I30" s="146">
        <v>2.6989240609746759</v>
      </c>
      <c r="J30" s="146">
        <v>0.63237786308162924</v>
      </c>
      <c r="K30" s="129"/>
      <c r="L30" s="129"/>
      <c r="M30" s="129"/>
      <c r="N30" s="131"/>
      <c r="O30" s="131"/>
      <c r="P30" s="131"/>
    </row>
    <row r="31" spans="1:30" ht="20.25" customHeight="1" x14ac:dyDescent="0.25">
      <c r="A31" s="144">
        <v>2008</v>
      </c>
      <c r="B31" s="146">
        <v>75.100574203152661</v>
      </c>
      <c r="C31" s="146">
        <v>71.206752025153818</v>
      </c>
      <c r="D31" s="146">
        <v>78.9908404250681</v>
      </c>
      <c r="E31" s="146">
        <v>76.830338061569776</v>
      </c>
      <c r="F31" s="146">
        <v>73.889190329166581</v>
      </c>
      <c r="G31" s="146">
        <v>79.598335657747143</v>
      </c>
      <c r="H31" s="146">
        <v>1.7297638584171153</v>
      </c>
      <c r="I31" s="146">
        <v>2.6824383040127628</v>
      </c>
      <c r="J31" s="146">
        <v>0.60749523267904237</v>
      </c>
      <c r="K31" s="129"/>
      <c r="L31" s="129"/>
      <c r="M31" s="129"/>
      <c r="N31" s="131"/>
      <c r="O31" s="131"/>
      <c r="P31" s="131"/>
    </row>
    <row r="32" spans="1:30" ht="20.25" customHeight="1" x14ac:dyDescent="0.25">
      <c r="A32" s="144">
        <v>2009</v>
      </c>
      <c r="B32" s="146">
        <v>75.203120446096918</v>
      </c>
      <c r="C32" s="146">
        <v>71.293398306225953</v>
      </c>
      <c r="D32" s="146">
        <v>79.106876758521025</v>
      </c>
      <c r="E32" s="146">
        <v>76.939713657492788</v>
      </c>
      <c r="F32" s="146">
        <v>73.981171689720611</v>
      </c>
      <c r="G32" s="146">
        <v>79.722465936579937</v>
      </c>
      <c r="H32" s="146">
        <v>1.7365932113958706</v>
      </c>
      <c r="I32" s="146">
        <v>2.6877733834946582</v>
      </c>
      <c r="J32" s="146">
        <v>0.61558917805891156</v>
      </c>
      <c r="K32" s="129"/>
      <c r="L32" s="129"/>
      <c r="M32" s="129"/>
      <c r="N32" s="131"/>
      <c r="O32" s="131"/>
      <c r="P32" s="131"/>
    </row>
    <row r="33" spans="1:16" ht="20.25" customHeight="1" x14ac:dyDescent="0.25">
      <c r="A33" s="144">
        <v>2010</v>
      </c>
      <c r="B33" s="146">
        <v>75.427027929552096</v>
      </c>
      <c r="C33" s="146">
        <v>71.534566875684618</v>
      </c>
      <c r="D33" s="146">
        <v>79.300305815290898</v>
      </c>
      <c r="E33" s="146">
        <v>77.14696557796961</v>
      </c>
      <c r="F33" s="146">
        <v>74.195937784597049</v>
      </c>
      <c r="G33" s="146">
        <v>79.912057965664374</v>
      </c>
      <c r="H33" s="146">
        <v>1.7199376484175133</v>
      </c>
      <c r="I33" s="146">
        <v>2.6613709089124313</v>
      </c>
      <c r="J33" s="146">
        <v>0.61175215037347641</v>
      </c>
      <c r="K33" s="129"/>
      <c r="L33" s="129"/>
      <c r="M33" s="129"/>
      <c r="N33" s="131"/>
      <c r="O33" s="131"/>
      <c r="P33" s="131"/>
    </row>
    <row r="34" spans="1:16" ht="20.25" customHeight="1" x14ac:dyDescent="0.25">
      <c r="A34" s="144">
        <v>2011</v>
      </c>
      <c r="B34" s="146">
        <v>75.436832885759358</v>
      </c>
      <c r="C34" s="146">
        <v>71.637906169628906</v>
      </c>
      <c r="D34" s="146">
        <v>79.204161699173085</v>
      </c>
      <c r="E34" s="146">
        <v>77.110164637553893</v>
      </c>
      <c r="F34" s="146">
        <v>74.22816474643443</v>
      </c>
      <c r="G34" s="146">
        <v>79.801224438604123</v>
      </c>
      <c r="H34" s="146">
        <v>1.6733317517945352</v>
      </c>
      <c r="I34" s="146">
        <v>2.5902585768055246</v>
      </c>
      <c r="J34" s="146">
        <v>0.59706273943103838</v>
      </c>
      <c r="K34" s="129"/>
      <c r="L34" s="129"/>
      <c r="M34" s="129"/>
      <c r="N34" s="131"/>
      <c r="O34" s="131"/>
      <c r="P34" s="131"/>
    </row>
    <row r="35" spans="1:16" ht="20.25" customHeight="1" x14ac:dyDescent="0.25">
      <c r="A35" s="144">
        <v>2012</v>
      </c>
      <c r="B35" s="146">
        <v>75.638969582397181</v>
      </c>
      <c r="C35" s="146">
        <v>71.88192975619522</v>
      </c>
      <c r="D35" s="146">
        <v>79.34845486798902</v>
      </c>
      <c r="E35" s="146">
        <v>77.319717408647151</v>
      </c>
      <c r="F35" s="146">
        <v>74.481588036358957</v>
      </c>
      <c r="G35" s="146">
        <v>79.952875764267489</v>
      </c>
      <c r="H35" s="146">
        <v>1.68074782624997</v>
      </c>
      <c r="I35" s="146">
        <v>2.5996582801637373</v>
      </c>
      <c r="J35" s="146">
        <v>0.6044208962784694</v>
      </c>
      <c r="K35" s="129"/>
      <c r="L35" s="129"/>
      <c r="M35" s="129"/>
      <c r="N35" s="131"/>
      <c r="O35" s="131"/>
      <c r="P35" s="131"/>
    </row>
    <row r="36" spans="1:16" ht="20.25" customHeight="1" x14ac:dyDescent="0.25">
      <c r="A36" s="145">
        <v>2013</v>
      </c>
      <c r="B36" s="147">
        <v>75.68911502174771</v>
      </c>
      <c r="C36" s="147">
        <v>71.964601128115021</v>
      </c>
      <c r="D36" s="147">
        <v>79.364174585943573</v>
      </c>
      <c r="E36" s="147">
        <v>77.385385138857174</v>
      </c>
      <c r="F36" s="147">
        <v>74.579248708619957</v>
      </c>
      <c r="G36" s="147">
        <v>79.985427015134604</v>
      </c>
      <c r="H36" s="147">
        <v>1.6962701171094636</v>
      </c>
      <c r="I36" s="147">
        <v>2.6146475805049363</v>
      </c>
      <c r="J36" s="147">
        <v>0.6212524291910313</v>
      </c>
      <c r="K36" s="129"/>
      <c r="L36" s="129"/>
      <c r="M36" s="129"/>
      <c r="N36" s="131"/>
      <c r="O36" s="131"/>
      <c r="P36" s="131"/>
    </row>
    <row r="37" spans="1:16" x14ac:dyDescent="0.25">
      <c r="B37" s="146"/>
      <c r="C37" s="146"/>
      <c r="D37" s="146"/>
      <c r="E37" s="146"/>
    </row>
  </sheetData>
  <mergeCells count="14">
    <mergeCell ref="Z1:AB1"/>
    <mergeCell ref="Q2:S2"/>
    <mergeCell ref="A23:A24"/>
    <mergeCell ref="B23:D23"/>
    <mergeCell ref="E23:G23"/>
    <mergeCell ref="H23:J23"/>
    <mergeCell ref="K23:M23"/>
    <mergeCell ref="N23:P23"/>
    <mergeCell ref="A1:A2"/>
    <mergeCell ref="B1:D1"/>
    <mergeCell ref="E1:G1"/>
    <mergeCell ref="H1:J1"/>
    <mergeCell ref="K1:M1"/>
    <mergeCell ref="N1:P1"/>
  </mergeCells>
  <pageMargins left="0.11811023622047245" right="0.11811023622047245" top="0.78740157480314965" bottom="0.78740157480314965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zoomScaleNormal="100" workbookViewId="0">
      <selection activeCell="A2" sqref="A2:G25"/>
    </sheetView>
  </sheetViews>
  <sheetFormatPr defaultRowHeight="15" x14ac:dyDescent="0.25"/>
  <cols>
    <col min="3" max="3" width="13" customWidth="1"/>
    <col min="4" max="4" width="10.42578125" customWidth="1"/>
    <col min="6" max="6" width="13.140625" customWidth="1"/>
    <col min="7" max="8" width="10.85546875" customWidth="1"/>
    <col min="14" max="14" width="12.42578125" customWidth="1"/>
  </cols>
  <sheetData>
    <row r="1" spans="1:9" x14ac:dyDescent="0.25">
      <c r="I1" s="150"/>
    </row>
    <row r="2" spans="1:9" x14ac:dyDescent="0.25">
      <c r="A2" s="143" t="s">
        <v>150</v>
      </c>
      <c r="I2" s="150"/>
    </row>
    <row r="3" spans="1:9" x14ac:dyDescent="0.25">
      <c r="A3" s="253" t="s">
        <v>151</v>
      </c>
      <c r="B3" s="253"/>
      <c r="C3" s="253"/>
      <c r="D3" s="253"/>
      <c r="E3" s="253"/>
      <c r="F3" s="253"/>
      <c r="G3" s="253"/>
      <c r="I3" s="150"/>
    </row>
    <row r="4" spans="1:9" x14ac:dyDescent="0.25">
      <c r="A4" s="253"/>
      <c r="B4" s="253"/>
      <c r="C4" s="253"/>
      <c r="D4" s="253"/>
      <c r="E4" s="253"/>
      <c r="F4" s="253"/>
      <c r="G4" s="253"/>
      <c r="I4" s="150"/>
    </row>
    <row r="5" spans="1:9" ht="19.5" customHeight="1" x14ac:dyDescent="0.25">
      <c r="A5" s="254" t="s">
        <v>65</v>
      </c>
      <c r="B5" s="257" t="s">
        <v>32</v>
      </c>
      <c r="C5" s="257"/>
      <c r="D5" s="258"/>
      <c r="E5" s="257" t="s">
        <v>33</v>
      </c>
      <c r="F5" s="257"/>
      <c r="G5" s="258"/>
      <c r="I5" s="150"/>
    </row>
    <row r="6" spans="1:9" x14ac:dyDescent="0.25">
      <c r="A6" s="255"/>
      <c r="B6" s="259" t="s">
        <v>152</v>
      </c>
      <c r="C6" s="259" t="s">
        <v>153</v>
      </c>
      <c r="D6" s="261" t="s">
        <v>154</v>
      </c>
      <c r="E6" s="259" t="s">
        <v>152</v>
      </c>
      <c r="F6" s="259" t="s">
        <v>153</v>
      </c>
      <c r="G6" s="261" t="s">
        <v>154</v>
      </c>
    </row>
    <row r="7" spans="1:9" x14ac:dyDescent="0.25">
      <c r="A7" s="256"/>
      <c r="B7" s="260"/>
      <c r="C7" s="260"/>
      <c r="D7" s="262"/>
      <c r="E7" s="260"/>
      <c r="F7" s="260"/>
      <c r="G7" s="262"/>
    </row>
    <row r="8" spans="1:9" x14ac:dyDescent="0.25">
      <c r="A8" s="151" t="s">
        <v>104</v>
      </c>
      <c r="B8" s="152">
        <v>1.1417154274297132E-2</v>
      </c>
      <c r="C8" s="152">
        <v>1.0890623441793035E-2</v>
      </c>
      <c r="D8" s="153">
        <f>(C8/B8-1)*100</f>
        <v>-4.6117519291952629</v>
      </c>
      <c r="E8" s="152">
        <v>1.0006441315377304E-2</v>
      </c>
      <c r="F8" s="152">
        <v>9.6324735863123623E-3</v>
      </c>
      <c r="G8" s="153">
        <f>(F8/E8-1)*100</f>
        <v>-3.7372699971792156</v>
      </c>
    </row>
    <row r="9" spans="1:9" x14ac:dyDescent="0.25">
      <c r="A9" s="151" t="s">
        <v>149</v>
      </c>
      <c r="B9" s="152">
        <v>1.9763503126389989E-3</v>
      </c>
      <c r="C9" s="152">
        <v>1.4933908782601701E-3</v>
      </c>
      <c r="D9" s="153">
        <f t="shared" ref="D9:D24" si="0">(C9/B9-1)*100</f>
        <v>-24.436934651222753</v>
      </c>
      <c r="E9" s="152">
        <v>1.7508228867567756E-3</v>
      </c>
      <c r="F9" s="152">
        <v>1.3809046259783964E-3</v>
      </c>
      <c r="G9" s="153">
        <f t="shared" ref="G9:G24" si="1">(F9/E9-1)*100</f>
        <v>-21.128251382617911</v>
      </c>
    </row>
    <row r="10" spans="1:9" x14ac:dyDescent="0.25">
      <c r="A10" s="151" t="s">
        <v>106</v>
      </c>
      <c r="B10" s="152">
        <v>1.2413295348649568E-3</v>
      </c>
      <c r="C10" s="152">
        <v>7.8487685929340412E-4</v>
      </c>
      <c r="D10" s="153">
        <f t="shared" si="0"/>
        <v>-36.771273280081083</v>
      </c>
      <c r="E10" s="152">
        <v>9.1769659087362386E-4</v>
      </c>
      <c r="F10" s="152">
        <v>7.1280189494993262E-4</v>
      </c>
      <c r="G10" s="153">
        <f t="shared" si="1"/>
        <v>-22.327062992425052</v>
      </c>
    </row>
    <row r="11" spans="1:9" x14ac:dyDescent="0.25">
      <c r="A11" s="151" t="s">
        <v>107</v>
      </c>
      <c r="B11" s="152">
        <v>1.8035291489149792E-3</v>
      </c>
      <c r="C11" s="152">
        <v>8.8871226961084737E-4</v>
      </c>
      <c r="D11" s="153">
        <f t="shared" si="0"/>
        <v>-50.723709115236346</v>
      </c>
      <c r="E11" s="152">
        <v>1.147057596729843E-3</v>
      </c>
      <c r="F11" s="152">
        <v>8.2633493550055004E-4</v>
      </c>
      <c r="G11" s="153">
        <f t="shared" si="1"/>
        <v>-27.960467037020997</v>
      </c>
    </row>
    <row r="12" spans="1:9" x14ac:dyDescent="0.25">
      <c r="A12" s="151" t="s">
        <v>108</v>
      </c>
      <c r="B12" s="152">
        <v>7.0893713457977764E-3</v>
      </c>
      <c r="C12" s="152">
        <v>1.5082453773770377E-3</v>
      </c>
      <c r="D12" s="153">
        <f t="shared" si="0"/>
        <v>-78.725259211156299</v>
      </c>
      <c r="E12" s="152">
        <v>2.1793123142418063E-3</v>
      </c>
      <c r="F12" s="152">
        <v>1.0902504801756363E-3</v>
      </c>
      <c r="G12" s="153">
        <f t="shared" si="1"/>
        <v>-49.972728871816621</v>
      </c>
    </row>
    <row r="13" spans="1:9" x14ac:dyDescent="0.25">
      <c r="A13" s="151" t="s">
        <v>109</v>
      </c>
      <c r="B13" s="152">
        <v>1.0520006406390338E-2</v>
      </c>
      <c r="C13" s="152">
        <v>2.1158934545739694E-3</v>
      </c>
      <c r="D13" s="153">
        <f t="shared" si="0"/>
        <v>-79.886956596445813</v>
      </c>
      <c r="E13" s="152">
        <v>2.8191353422087786E-3</v>
      </c>
      <c r="F13" s="152">
        <v>1.5065364433024531E-3</v>
      </c>
      <c r="G13" s="153">
        <f t="shared" si="1"/>
        <v>-46.560336400093185</v>
      </c>
    </row>
    <row r="14" spans="1:9" x14ac:dyDescent="0.25">
      <c r="A14" s="151" t="s">
        <v>110</v>
      </c>
      <c r="B14" s="152">
        <v>1.1160463936992469E-2</v>
      </c>
      <c r="C14" s="152">
        <v>3.3557726343326211E-3</v>
      </c>
      <c r="D14" s="153">
        <f t="shared" si="0"/>
        <v>-69.93160272477941</v>
      </c>
      <c r="E14" s="152">
        <v>3.5088042267652172E-3</v>
      </c>
      <c r="F14" s="152">
        <v>2.398219781676425E-3</v>
      </c>
      <c r="G14" s="153">
        <f t="shared" si="1"/>
        <v>-31.651365345984129</v>
      </c>
    </row>
    <row r="15" spans="1:9" x14ac:dyDescent="0.25">
      <c r="A15" s="151" t="s">
        <v>111</v>
      </c>
      <c r="B15" s="152">
        <v>1.2247413788168215E-2</v>
      </c>
      <c r="C15" s="152">
        <v>5.1211185390817038E-3</v>
      </c>
      <c r="D15" s="153">
        <f t="shared" si="0"/>
        <v>-58.186122983539335</v>
      </c>
      <c r="E15" s="152">
        <v>4.7121025311525448E-3</v>
      </c>
      <c r="F15" s="152">
        <v>3.705576065614502E-3</v>
      </c>
      <c r="G15" s="153">
        <f t="shared" si="1"/>
        <v>-21.360453404477475</v>
      </c>
    </row>
    <row r="16" spans="1:9" x14ac:dyDescent="0.25">
      <c r="A16" s="151" t="s">
        <v>112</v>
      </c>
      <c r="B16" s="152">
        <v>1.4556512604765934E-2</v>
      </c>
      <c r="C16" s="152">
        <v>8.1215634465785502E-3</v>
      </c>
      <c r="D16" s="153">
        <f t="shared" si="0"/>
        <v>-44.206667715731051</v>
      </c>
      <c r="E16" s="152">
        <v>6.59992653552211E-3</v>
      </c>
      <c r="F16" s="152">
        <v>5.7117400101499571E-3</v>
      </c>
      <c r="G16" s="153">
        <f t="shared" si="1"/>
        <v>-13.457521391969395</v>
      </c>
    </row>
    <row r="17" spans="1:9" x14ac:dyDescent="0.25">
      <c r="A17" s="151" t="s">
        <v>113</v>
      </c>
      <c r="B17" s="152">
        <v>1.8743664308735874E-2</v>
      </c>
      <c r="C17" s="152">
        <v>1.281076156287575E-2</v>
      </c>
      <c r="D17" s="153">
        <f t="shared" si="0"/>
        <v>-31.652843585632141</v>
      </c>
      <c r="E17" s="152">
        <v>9.8822680609669047E-3</v>
      </c>
      <c r="F17" s="152">
        <v>8.8748350792762221E-3</v>
      </c>
      <c r="G17" s="153">
        <f t="shared" si="1"/>
        <v>-10.194349874699849</v>
      </c>
    </row>
    <row r="18" spans="1:9" x14ac:dyDescent="0.25">
      <c r="A18" s="151" t="s">
        <v>114</v>
      </c>
      <c r="B18" s="152">
        <v>2.7476012060527744E-2</v>
      </c>
      <c r="C18" s="152">
        <v>2.1644283492600835E-2</v>
      </c>
      <c r="D18" s="153">
        <f t="shared" si="0"/>
        <v>-21.224799854797038</v>
      </c>
      <c r="E18" s="152">
        <v>1.4261957869252145E-2</v>
      </c>
      <c r="F18" s="152">
        <v>1.317059308867885E-2</v>
      </c>
      <c r="G18" s="153">
        <f t="shared" si="1"/>
        <v>-7.6522788145813152</v>
      </c>
    </row>
    <row r="19" spans="1:9" x14ac:dyDescent="0.25">
      <c r="A19" s="151" t="s">
        <v>115</v>
      </c>
      <c r="B19" s="152">
        <v>4.0404152628445676E-2</v>
      </c>
      <c r="C19" s="152">
        <v>3.472387796946419E-2</v>
      </c>
      <c r="D19" s="153">
        <f t="shared" si="0"/>
        <v>-14.058640732344951</v>
      </c>
      <c r="E19" s="152">
        <v>2.1187391861416844E-2</v>
      </c>
      <c r="F19" s="152">
        <v>2.0170401352225142E-2</v>
      </c>
      <c r="G19" s="153">
        <f t="shared" si="1"/>
        <v>-4.7999797041734293</v>
      </c>
    </row>
    <row r="20" spans="1:9" x14ac:dyDescent="0.25">
      <c r="A20" s="151" t="s">
        <v>116</v>
      </c>
      <c r="B20" s="152">
        <v>5.7372296975592485E-2</v>
      </c>
      <c r="C20" s="152">
        <v>5.219115657935236E-2</v>
      </c>
      <c r="D20" s="153">
        <f t="shared" si="0"/>
        <v>-9.0307355106320824</v>
      </c>
      <c r="E20" s="152">
        <v>3.0980211941963407E-2</v>
      </c>
      <c r="F20" s="152">
        <v>2.9843826092882275E-2</v>
      </c>
      <c r="G20" s="153">
        <f t="shared" si="1"/>
        <v>-3.6681022428444732</v>
      </c>
    </row>
    <row r="21" spans="1:9" x14ac:dyDescent="0.25">
      <c r="A21" s="151" t="s">
        <v>117</v>
      </c>
      <c r="B21" s="152">
        <v>8.3038154202247041E-2</v>
      </c>
      <c r="C21" s="152">
        <v>7.7984455440357592E-2</v>
      </c>
      <c r="D21" s="153">
        <f t="shared" si="0"/>
        <v>-6.0859960224798666</v>
      </c>
      <c r="E21" s="152">
        <v>4.5474433183425506E-2</v>
      </c>
      <c r="F21" s="152">
        <v>4.4107088172397502E-2</v>
      </c>
      <c r="G21" s="153">
        <f t="shared" si="1"/>
        <v>-3.0068434399450061</v>
      </c>
    </row>
    <row r="22" spans="1:9" x14ac:dyDescent="0.25">
      <c r="A22" s="151" t="s">
        <v>118</v>
      </c>
      <c r="B22" s="152">
        <v>0.1236213868692701</v>
      </c>
      <c r="C22" s="152">
        <v>0.11850816503068684</v>
      </c>
      <c r="D22" s="153">
        <f t="shared" si="0"/>
        <v>-4.1361951746994308</v>
      </c>
      <c r="E22" s="152">
        <v>7.1804146462619248E-2</v>
      </c>
      <c r="F22" s="152">
        <v>7.0358748165040952E-2</v>
      </c>
      <c r="G22" s="153">
        <f t="shared" si="1"/>
        <v>-2.0129733013827589</v>
      </c>
    </row>
    <row r="23" spans="1:9" x14ac:dyDescent="0.25">
      <c r="A23" s="151" t="s">
        <v>119</v>
      </c>
      <c r="B23" s="152">
        <v>0.18612593062965316</v>
      </c>
      <c r="C23" s="152">
        <v>0.18046657668850119</v>
      </c>
      <c r="D23" s="153">
        <f t="shared" si="0"/>
        <v>-3.0406047787144508</v>
      </c>
      <c r="E23" s="152">
        <v>0.11284995320806879</v>
      </c>
      <c r="F23" s="152">
        <v>0.11066610489977324</v>
      </c>
      <c r="G23" s="153">
        <f t="shared" si="1"/>
        <v>-1.9351787450625157</v>
      </c>
    </row>
    <row r="24" spans="1:9" x14ac:dyDescent="0.25">
      <c r="A24" s="151" t="s">
        <v>120</v>
      </c>
      <c r="B24" s="152">
        <v>0.26719710721232104</v>
      </c>
      <c r="C24" s="152">
        <v>0.26080669446089333</v>
      </c>
      <c r="D24" s="153">
        <f t="shared" si="0"/>
        <v>-2.3916474314034208</v>
      </c>
      <c r="E24" s="152">
        <v>0.17396705495766035</v>
      </c>
      <c r="F24" s="152">
        <v>0.1708701927676457</v>
      </c>
      <c r="G24" s="153">
        <f t="shared" si="1"/>
        <v>-1.7801429073845965</v>
      </c>
    </row>
    <row r="25" spans="1:9" x14ac:dyDescent="0.25">
      <c r="A25" s="154" t="s">
        <v>121</v>
      </c>
      <c r="B25" s="155">
        <v>1</v>
      </c>
      <c r="C25" s="155">
        <v>1</v>
      </c>
      <c r="D25" s="156" t="s">
        <v>25</v>
      </c>
      <c r="E25" s="155">
        <v>1</v>
      </c>
      <c r="F25" s="155">
        <v>1</v>
      </c>
      <c r="G25" s="156" t="s">
        <v>25</v>
      </c>
    </row>
    <row r="26" spans="1:9" x14ac:dyDescent="0.25">
      <c r="A26" s="157"/>
      <c r="B26" s="157"/>
      <c r="C26" s="157"/>
      <c r="D26" s="157"/>
      <c r="E26" s="157"/>
      <c r="F26" s="157"/>
      <c r="G26" s="157"/>
      <c r="I26" s="150"/>
    </row>
    <row r="27" spans="1:9" x14ac:dyDescent="0.25">
      <c r="I27" s="150"/>
    </row>
    <row r="28" spans="1:9" x14ac:dyDescent="0.25">
      <c r="I28" s="150"/>
    </row>
    <row r="29" spans="1:9" x14ac:dyDescent="0.25">
      <c r="A29" s="158"/>
      <c r="I29" s="150"/>
    </row>
    <row r="30" spans="1:9" x14ac:dyDescent="0.25">
      <c r="I30" s="150"/>
    </row>
    <row r="31" spans="1:9" x14ac:dyDescent="0.25">
      <c r="I31" s="150"/>
    </row>
    <row r="32" spans="1:9" x14ac:dyDescent="0.25">
      <c r="I32" s="150"/>
    </row>
    <row r="33" spans="9:9" x14ac:dyDescent="0.25">
      <c r="I33" s="150"/>
    </row>
    <row r="34" spans="9:9" x14ac:dyDescent="0.25">
      <c r="I34" s="150"/>
    </row>
    <row r="35" spans="9:9" x14ac:dyDescent="0.25">
      <c r="I35" s="150"/>
    </row>
    <row r="36" spans="9:9" x14ac:dyDescent="0.25">
      <c r="I36" s="150"/>
    </row>
    <row r="37" spans="9:9" x14ac:dyDescent="0.25">
      <c r="I37" s="150"/>
    </row>
    <row r="38" spans="9:9" x14ac:dyDescent="0.25">
      <c r="I38" s="150"/>
    </row>
    <row r="39" spans="9:9" x14ac:dyDescent="0.25">
      <c r="I39" s="150"/>
    </row>
    <row r="40" spans="9:9" x14ac:dyDescent="0.25">
      <c r="I40" s="150"/>
    </row>
    <row r="41" spans="9:9" x14ac:dyDescent="0.25">
      <c r="I41" s="150"/>
    </row>
    <row r="42" spans="9:9" x14ac:dyDescent="0.25">
      <c r="I42" s="150"/>
    </row>
    <row r="43" spans="9:9" x14ac:dyDescent="0.25">
      <c r="I43" s="150"/>
    </row>
    <row r="44" spans="9:9" x14ac:dyDescent="0.25">
      <c r="I44" s="150"/>
    </row>
    <row r="45" spans="9:9" x14ac:dyDescent="0.25">
      <c r="I45" s="150"/>
    </row>
    <row r="46" spans="9:9" x14ac:dyDescent="0.25">
      <c r="I46" s="150"/>
    </row>
    <row r="47" spans="9:9" x14ac:dyDescent="0.25">
      <c r="I47" s="150"/>
    </row>
    <row r="48" spans="9:9" x14ac:dyDescent="0.25">
      <c r="I48" s="150"/>
    </row>
    <row r="49" spans="1:9" x14ac:dyDescent="0.25">
      <c r="I49" s="150"/>
    </row>
    <row r="50" spans="1:9" x14ac:dyDescent="0.25">
      <c r="I50" s="150"/>
    </row>
    <row r="51" spans="1:9" x14ac:dyDescent="0.25">
      <c r="I51" s="150"/>
    </row>
    <row r="52" spans="1:9" x14ac:dyDescent="0.25">
      <c r="I52" s="150"/>
    </row>
    <row r="53" spans="1:9" x14ac:dyDescent="0.25">
      <c r="I53" s="150"/>
    </row>
    <row r="54" spans="1:9" x14ac:dyDescent="0.25">
      <c r="A54" s="263" t="s">
        <v>155</v>
      </c>
      <c r="B54" s="263"/>
      <c r="C54" s="263"/>
      <c r="D54" s="263"/>
      <c r="E54" s="263"/>
      <c r="F54" s="263"/>
      <c r="G54" s="263"/>
      <c r="I54" s="150"/>
    </row>
    <row r="55" spans="1:9" x14ac:dyDescent="0.25">
      <c r="A55" s="263"/>
      <c r="B55" s="263"/>
      <c r="C55" s="263"/>
      <c r="D55" s="263"/>
      <c r="E55" s="263"/>
      <c r="F55" s="263"/>
      <c r="G55" s="263"/>
      <c r="I55" s="150"/>
    </row>
    <row r="56" spans="1:9" x14ac:dyDescent="0.25">
      <c r="A56" s="264" t="s">
        <v>65</v>
      </c>
      <c r="B56" s="267" t="s">
        <v>32</v>
      </c>
      <c r="C56" s="267"/>
      <c r="D56" s="268"/>
      <c r="E56" s="267" t="s">
        <v>33</v>
      </c>
      <c r="F56" s="267"/>
      <c r="G56" s="269"/>
      <c r="I56" s="150"/>
    </row>
    <row r="57" spans="1:9" ht="15" customHeight="1" x14ac:dyDescent="0.25">
      <c r="A57" s="265"/>
      <c r="B57" s="270" t="s">
        <v>156</v>
      </c>
      <c r="C57" s="272" t="s">
        <v>157</v>
      </c>
      <c r="D57" s="273" t="s">
        <v>158</v>
      </c>
      <c r="E57" s="270" t="s">
        <v>156</v>
      </c>
      <c r="F57" s="272" t="s">
        <v>157</v>
      </c>
      <c r="G57" s="275" t="s">
        <v>158</v>
      </c>
      <c r="I57" s="150"/>
    </row>
    <row r="58" spans="1:9" x14ac:dyDescent="0.25">
      <c r="A58" s="266"/>
      <c r="B58" s="271"/>
      <c r="C58" s="272"/>
      <c r="D58" s="274"/>
      <c r="E58" s="271"/>
      <c r="F58" s="272"/>
      <c r="G58" s="276"/>
      <c r="I58" s="150"/>
    </row>
    <row r="59" spans="1:9" x14ac:dyDescent="0.25">
      <c r="A59" s="157" t="s">
        <v>104</v>
      </c>
      <c r="B59" s="159">
        <v>71.964601128115021</v>
      </c>
      <c r="C59" s="160" t="e">
        <f>#REF!</f>
        <v>#REF!</v>
      </c>
      <c r="D59" s="159" t="e">
        <f>C59-B59</f>
        <v>#REF!</v>
      </c>
      <c r="E59" s="159">
        <v>79.364174585943573</v>
      </c>
      <c r="F59" s="160" t="e">
        <f>#REF!</f>
        <v>#REF!</v>
      </c>
      <c r="G59" s="159" t="e">
        <f>F59-E59</f>
        <v>#REF!</v>
      </c>
      <c r="I59" s="150"/>
    </row>
    <row r="60" spans="1:9" x14ac:dyDescent="0.25">
      <c r="A60" s="157" t="s">
        <v>149</v>
      </c>
      <c r="B60" s="159">
        <v>71.79456620538501</v>
      </c>
      <c r="C60" s="160" t="e">
        <f>#REF!</f>
        <v>#REF!</v>
      </c>
      <c r="D60" s="159" t="e">
        <f t="shared" ref="D60:D76" si="2">C60-B60</f>
        <v>#REF!</v>
      </c>
      <c r="E60" s="159">
        <v>79.165343749569146</v>
      </c>
      <c r="F60" s="160" t="e">
        <f>#REF!</f>
        <v>#REF!</v>
      </c>
      <c r="G60" s="159" t="e">
        <f t="shared" ref="G60:G76" si="3">F60-E60</f>
        <v>#REF!</v>
      </c>
      <c r="I60" s="150"/>
    </row>
    <row r="61" spans="1:9" x14ac:dyDescent="0.25">
      <c r="A61" s="157" t="s">
        <v>106</v>
      </c>
      <c r="B61" s="159">
        <v>67.93356997840084</v>
      </c>
      <c r="C61" s="160" t="e">
        <f>#REF!</f>
        <v>#REF!</v>
      </c>
      <c r="D61" s="159" t="e">
        <f t="shared" si="2"/>
        <v>#REF!</v>
      </c>
      <c r="E61" s="159">
        <v>75.301385112957618</v>
      </c>
      <c r="F61" s="160" t="e">
        <f>#REF!</f>
        <v>#REF!</v>
      </c>
      <c r="G61" s="159" t="e">
        <f t="shared" si="3"/>
        <v>#REF!</v>
      </c>
      <c r="I61" s="150"/>
    </row>
    <row r="62" spans="1:9" x14ac:dyDescent="0.25">
      <c r="A62" s="157" t="s">
        <v>107</v>
      </c>
      <c r="B62" s="159">
        <v>63.014895553224648</v>
      </c>
      <c r="C62" s="160" t="e">
        <f>#REF!</f>
        <v>#REF!</v>
      </c>
      <c r="D62" s="159" t="e">
        <f t="shared" si="2"/>
        <v>#REF!</v>
      </c>
      <c r="E62" s="159">
        <v>70.36825606312965</v>
      </c>
      <c r="F62" s="160" t="e">
        <f>#REF!</f>
        <v>#REF!</v>
      </c>
      <c r="G62" s="159" t="e">
        <f t="shared" si="3"/>
        <v>#REF!</v>
      </c>
      <c r="I62" s="150"/>
    </row>
    <row r="63" spans="1:9" x14ac:dyDescent="0.25">
      <c r="A63" s="157" t="s">
        <v>108</v>
      </c>
      <c r="B63" s="159">
        <v>58.124233124795829</v>
      </c>
      <c r="C63" s="160" t="e">
        <f>#REF!</f>
        <v>#REF!</v>
      </c>
      <c r="D63" s="159" t="e">
        <f t="shared" si="2"/>
        <v>#REF!</v>
      </c>
      <c r="E63" s="159">
        <v>65.446194261426101</v>
      </c>
      <c r="F63" s="160" t="e">
        <f>#REF!</f>
        <v>#REF!</v>
      </c>
      <c r="G63" s="159" t="e">
        <f t="shared" si="3"/>
        <v>#REF!</v>
      </c>
      <c r="I63" s="150"/>
    </row>
    <row r="64" spans="1:9" x14ac:dyDescent="0.25">
      <c r="A64" s="157" t="s">
        <v>109</v>
      </c>
      <c r="B64" s="159">
        <v>53.521389558684945</v>
      </c>
      <c r="C64" s="160" t="e">
        <f>#REF!</f>
        <v>#REF!</v>
      </c>
      <c r="D64" s="159" t="e">
        <f t="shared" si="2"/>
        <v>#REF!</v>
      </c>
      <c r="E64" s="159">
        <v>60.583673287449045</v>
      </c>
      <c r="F64" s="160" t="e">
        <f>#REF!</f>
        <v>#REF!</v>
      </c>
      <c r="G64" s="159" t="e">
        <f t="shared" si="3"/>
        <v>#REF!</v>
      </c>
      <c r="I64" s="150"/>
    </row>
    <row r="65" spans="1:9" x14ac:dyDescent="0.25">
      <c r="A65" s="157" t="s">
        <v>110</v>
      </c>
      <c r="B65" s="159">
        <v>49.06384150162009</v>
      </c>
      <c r="C65" s="160" t="e">
        <f>#REF!</f>
        <v>#REF!</v>
      </c>
      <c r="D65" s="159" t="e">
        <f t="shared" si="2"/>
        <v>#REF!</v>
      </c>
      <c r="E65" s="159">
        <v>55.747881950063274</v>
      </c>
      <c r="F65" s="160" t="e">
        <f>#REF!</f>
        <v>#REF!</v>
      </c>
      <c r="G65" s="159" t="e">
        <f t="shared" si="3"/>
        <v>#REF!</v>
      </c>
      <c r="I65" s="150"/>
    </row>
    <row r="66" spans="1:9" x14ac:dyDescent="0.25">
      <c r="A66" s="157" t="s">
        <v>111</v>
      </c>
      <c r="B66" s="159">
        <v>44.589380838281024</v>
      </c>
      <c r="C66" s="160" t="e">
        <f>#REF!</f>
        <v>#REF!</v>
      </c>
      <c r="D66" s="159" t="e">
        <f t="shared" si="2"/>
        <v>#REF!</v>
      </c>
      <c r="E66" s="159">
        <v>50.935376224016892</v>
      </c>
      <c r="F66" s="160" t="e">
        <f>#REF!</f>
        <v>#REF!</v>
      </c>
      <c r="G66" s="159" t="e">
        <f t="shared" si="3"/>
        <v>#REF!</v>
      </c>
      <c r="I66" s="150"/>
    </row>
    <row r="67" spans="1:9" x14ac:dyDescent="0.25">
      <c r="A67" s="157" t="s">
        <v>112</v>
      </c>
      <c r="B67" s="159">
        <v>40.111258553824335</v>
      </c>
      <c r="C67" s="160" t="e">
        <f>#REF!</f>
        <v>#REF!</v>
      </c>
      <c r="D67" s="159" t="e">
        <f t="shared" si="2"/>
        <v>#REF!</v>
      </c>
      <c r="E67" s="159">
        <v>46.164689229312081</v>
      </c>
      <c r="F67" s="160" t="e">
        <f>#REF!</f>
        <v>#REF!</v>
      </c>
      <c r="G67" s="159" t="e">
        <f t="shared" si="3"/>
        <v>#REF!</v>
      </c>
      <c r="I67" s="150"/>
    </row>
    <row r="68" spans="1:9" x14ac:dyDescent="0.25">
      <c r="A68" s="157" t="s">
        <v>113</v>
      </c>
      <c r="B68" s="159">
        <v>35.666834562213204</v>
      </c>
      <c r="C68" s="160" t="e">
        <f>#REF!</f>
        <v>#REF!</v>
      </c>
      <c r="D68" s="159" t="e">
        <f t="shared" si="2"/>
        <v>#REF!</v>
      </c>
      <c r="E68" s="159">
        <v>41.454787598345646</v>
      </c>
      <c r="F68" s="160" t="e">
        <f>#REF!</f>
        <v>#REF!</v>
      </c>
      <c r="G68" s="159" t="e">
        <f t="shared" si="3"/>
        <v>#REF!</v>
      </c>
      <c r="I68" s="150"/>
    </row>
    <row r="69" spans="1:9" x14ac:dyDescent="0.25">
      <c r="A69" s="157" t="s">
        <v>114</v>
      </c>
      <c r="B69" s="159">
        <v>31.300377491420956</v>
      </c>
      <c r="C69" s="160" t="e">
        <f>#REF!</f>
        <v>#REF!</v>
      </c>
      <c r="D69" s="159" t="e">
        <f t="shared" si="2"/>
        <v>#REF!</v>
      </c>
      <c r="E69" s="159">
        <v>36.843591516189818</v>
      </c>
      <c r="F69" s="160" t="e">
        <f>#REF!</f>
        <v>#REF!</v>
      </c>
      <c r="G69" s="159" t="e">
        <f t="shared" si="3"/>
        <v>#REF!</v>
      </c>
      <c r="I69" s="150"/>
    </row>
    <row r="70" spans="1:9" x14ac:dyDescent="0.25">
      <c r="A70" s="157" t="s">
        <v>115</v>
      </c>
      <c r="B70" s="159">
        <v>27.114053584880239</v>
      </c>
      <c r="C70" s="160" t="e">
        <f>#REF!</f>
        <v>#REF!</v>
      </c>
      <c r="D70" s="159" t="e">
        <f t="shared" si="2"/>
        <v>#REF!</v>
      </c>
      <c r="E70" s="159">
        <v>32.340485046061048</v>
      </c>
      <c r="F70" s="160" t="e">
        <f>#REF!</f>
        <v>#REF!</v>
      </c>
      <c r="G70" s="159" t="e">
        <f t="shared" si="3"/>
        <v>#REF!</v>
      </c>
      <c r="I70" s="150"/>
    </row>
    <row r="71" spans="1:9" x14ac:dyDescent="0.25">
      <c r="A71" s="157" t="s">
        <v>116</v>
      </c>
      <c r="B71" s="159">
        <v>23.150437788263698</v>
      </c>
      <c r="C71" s="160" t="e">
        <f>#REF!</f>
        <v>#REF!</v>
      </c>
      <c r="D71" s="159" t="e">
        <f t="shared" si="2"/>
        <v>#REF!</v>
      </c>
      <c r="E71" s="159">
        <v>27.986412616618178</v>
      </c>
      <c r="F71" s="160" t="e">
        <f>#REF!</f>
        <v>#REF!</v>
      </c>
      <c r="G71" s="159" t="e">
        <f t="shared" si="3"/>
        <v>#REF!</v>
      </c>
    </row>
    <row r="72" spans="1:9" x14ac:dyDescent="0.25">
      <c r="A72" s="157" t="s">
        <v>117</v>
      </c>
      <c r="B72" s="159">
        <v>19.407310512949135</v>
      </c>
      <c r="C72" s="160" t="e">
        <f>#REF!</f>
        <v>#REF!</v>
      </c>
      <c r="D72" s="159" t="e">
        <f t="shared" si="2"/>
        <v>#REF!</v>
      </c>
      <c r="E72" s="159">
        <v>23.80123030582709</v>
      </c>
      <c r="F72" s="160" t="e">
        <f>#REF!</f>
        <v>#REF!</v>
      </c>
      <c r="G72" s="159" t="e">
        <f t="shared" si="3"/>
        <v>#REF!</v>
      </c>
    </row>
    <row r="73" spans="1:9" x14ac:dyDescent="0.25">
      <c r="A73" s="157" t="s">
        <v>118</v>
      </c>
      <c r="B73" s="159">
        <v>15.938401325455203</v>
      </c>
      <c r="C73" s="160" t="e">
        <f>#REF!</f>
        <v>#REF!</v>
      </c>
      <c r="D73" s="159" t="e">
        <f t="shared" si="2"/>
        <v>#REF!</v>
      </c>
      <c r="E73" s="159">
        <v>19.816039555512944</v>
      </c>
      <c r="F73" s="160" t="e">
        <f>#REF!</f>
        <v>#REF!</v>
      </c>
      <c r="G73" s="159" t="e">
        <f t="shared" si="3"/>
        <v>#REF!</v>
      </c>
    </row>
    <row r="74" spans="1:9" x14ac:dyDescent="0.25">
      <c r="A74" s="157" t="s">
        <v>119</v>
      </c>
      <c r="B74" s="159">
        <v>12.834013318112076</v>
      </c>
      <c r="C74" s="160" t="e">
        <f>#REF!</f>
        <v>#REF!</v>
      </c>
      <c r="D74" s="159" t="e">
        <f t="shared" si="2"/>
        <v>#REF!</v>
      </c>
      <c r="E74" s="159">
        <v>16.155588138560443</v>
      </c>
      <c r="F74" s="160" t="e">
        <f>#REF!</f>
        <v>#REF!</v>
      </c>
      <c r="G74" s="159" t="e">
        <f t="shared" si="3"/>
        <v>#REF!</v>
      </c>
    </row>
    <row r="75" spans="1:9" x14ac:dyDescent="0.25">
      <c r="A75" s="157" t="s">
        <v>120</v>
      </c>
      <c r="B75" s="159">
        <v>10.19731240621412</v>
      </c>
      <c r="C75" s="160" t="e">
        <f>#REF!</f>
        <v>#REF!</v>
      </c>
      <c r="D75" s="159" t="e">
        <f t="shared" si="2"/>
        <v>#REF!</v>
      </c>
      <c r="E75" s="159">
        <v>12.892647712685259</v>
      </c>
      <c r="F75" s="160" t="e">
        <f>#REF!</f>
        <v>#REF!</v>
      </c>
      <c r="G75" s="159" t="e">
        <f t="shared" si="3"/>
        <v>#REF!</v>
      </c>
    </row>
    <row r="76" spans="1:9" x14ac:dyDescent="0.25">
      <c r="A76" s="161" t="s">
        <v>121</v>
      </c>
      <c r="B76" s="162">
        <v>8.0039328883276184</v>
      </c>
      <c r="C76" s="163" t="e">
        <f>#REF!</f>
        <v>#REF!</v>
      </c>
      <c r="D76" s="162" t="e">
        <f t="shared" si="2"/>
        <v>#REF!</v>
      </c>
      <c r="E76" s="162">
        <v>10.081396147768132</v>
      </c>
      <c r="F76" s="163" t="e">
        <f>#REF!</f>
        <v>#REF!</v>
      </c>
      <c r="G76" s="162" t="e">
        <f t="shared" si="3"/>
        <v>#REF!</v>
      </c>
    </row>
  </sheetData>
  <mergeCells count="20">
    <mergeCell ref="A54:G55"/>
    <mergeCell ref="A56:A58"/>
    <mergeCell ref="B56:D56"/>
    <mergeCell ref="E56:G56"/>
    <mergeCell ref="B57:B58"/>
    <mergeCell ref="C57:C58"/>
    <mergeCell ref="D57:D58"/>
    <mergeCell ref="E57:E58"/>
    <mergeCell ref="F57:F58"/>
    <mergeCell ref="G57:G58"/>
    <mergeCell ref="A3:G4"/>
    <mergeCell ref="A5:A7"/>
    <mergeCell ref="B5:D5"/>
    <mergeCell ref="E5:G5"/>
    <mergeCell ref="B6:B7"/>
    <mergeCell ref="C6:C7"/>
    <mergeCell ref="D6:D7"/>
    <mergeCell ref="E6:E7"/>
    <mergeCell ref="F6:F7"/>
    <mergeCell ref="G6:G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workbookViewId="0">
      <selection sqref="A1:G23"/>
    </sheetView>
  </sheetViews>
  <sheetFormatPr defaultRowHeight="15" x14ac:dyDescent="0.25"/>
  <cols>
    <col min="1" max="1" width="9.140625" style="143"/>
    <col min="2" max="2" width="9.42578125" style="143" customWidth="1"/>
    <col min="3" max="3" width="12.42578125" style="143" customWidth="1"/>
    <col min="4" max="4" width="11.5703125" style="143" customWidth="1"/>
    <col min="5" max="5" width="10.7109375" style="143" customWidth="1"/>
    <col min="6" max="6" width="12.140625" style="143" customWidth="1"/>
    <col min="7" max="7" width="11.7109375" style="143" customWidth="1"/>
    <col min="8" max="16384" width="9.140625" style="143"/>
  </cols>
  <sheetData>
    <row r="1" spans="1:7" x14ac:dyDescent="0.25">
      <c r="A1" s="143" t="s">
        <v>160</v>
      </c>
    </row>
    <row r="2" spans="1:7" x14ac:dyDescent="0.25">
      <c r="A2" s="277" t="s">
        <v>161</v>
      </c>
      <c r="B2" s="277"/>
      <c r="C2" s="277"/>
      <c r="D2" s="277"/>
      <c r="E2" s="277"/>
      <c r="F2" s="277"/>
      <c r="G2" s="277"/>
    </row>
    <row r="3" spans="1:7" x14ac:dyDescent="0.25">
      <c r="A3" s="277"/>
      <c r="B3" s="277"/>
      <c r="C3" s="277"/>
      <c r="D3" s="277"/>
      <c r="E3" s="277"/>
      <c r="F3" s="277"/>
      <c r="G3" s="277"/>
    </row>
    <row r="4" spans="1:7" x14ac:dyDescent="0.25">
      <c r="A4" s="254" t="s">
        <v>65</v>
      </c>
      <c r="B4" s="257" t="s">
        <v>32</v>
      </c>
      <c r="C4" s="257"/>
      <c r="D4" s="258"/>
      <c r="E4" s="257" t="s">
        <v>33</v>
      </c>
      <c r="F4" s="257"/>
      <c r="G4" s="258"/>
    </row>
    <row r="5" spans="1:7" x14ac:dyDescent="0.25">
      <c r="A5" s="255"/>
      <c r="B5" s="278" t="s">
        <v>162</v>
      </c>
      <c r="C5" s="278" t="s">
        <v>157</v>
      </c>
      <c r="D5" s="279" t="s">
        <v>158</v>
      </c>
      <c r="E5" s="278" t="s">
        <v>156</v>
      </c>
      <c r="F5" s="278" t="s">
        <v>157</v>
      </c>
      <c r="G5" s="279" t="s">
        <v>158</v>
      </c>
    </row>
    <row r="6" spans="1:7" x14ac:dyDescent="0.25">
      <c r="A6" s="256"/>
      <c r="B6" s="260"/>
      <c r="C6" s="260"/>
      <c r="D6" s="262"/>
      <c r="E6" s="260"/>
      <c r="F6" s="260"/>
      <c r="G6" s="262"/>
    </row>
    <row r="7" spans="1:7" x14ac:dyDescent="0.25">
      <c r="A7" s="164" t="s">
        <v>104</v>
      </c>
      <c r="B7" s="165">
        <v>71.964601128115021</v>
      </c>
      <c r="C7" s="166">
        <v>74.579248708619957</v>
      </c>
      <c r="D7" s="165">
        <v>2.6146475805049363</v>
      </c>
      <c r="E7" s="165">
        <v>79.364174585943573</v>
      </c>
      <c r="F7" s="166">
        <v>79.985427015134604</v>
      </c>
      <c r="G7" s="165">
        <v>0.6212524291910313</v>
      </c>
    </row>
    <row r="8" spans="1:7" x14ac:dyDescent="0.25">
      <c r="A8" s="164" t="s">
        <v>149</v>
      </c>
      <c r="B8" s="165">
        <v>71.79456620538501</v>
      </c>
      <c r="C8" s="166">
        <v>74.39930508573741</v>
      </c>
      <c r="D8" s="165">
        <v>2.6047388803524001</v>
      </c>
      <c r="E8" s="165">
        <v>79.165343749569146</v>
      </c>
      <c r="F8" s="166">
        <v>79.762405505575472</v>
      </c>
      <c r="G8" s="165">
        <v>0.59706175600632605</v>
      </c>
    </row>
    <row r="9" spans="1:7" x14ac:dyDescent="0.25">
      <c r="A9" s="164" t="s">
        <v>106</v>
      </c>
      <c r="B9" s="165">
        <v>67.93356997840084</v>
      </c>
      <c r="C9" s="166">
        <v>70.508185504920959</v>
      </c>
      <c r="D9" s="165">
        <v>2.5746155265201196</v>
      </c>
      <c r="E9" s="165">
        <v>75.301385112957618</v>
      </c>
      <c r="F9" s="166">
        <v>75.87048958672338</v>
      </c>
      <c r="G9" s="165">
        <v>0.56910447376576201</v>
      </c>
    </row>
    <row r="10" spans="1:7" x14ac:dyDescent="0.25">
      <c r="A10" s="164" t="s">
        <v>107</v>
      </c>
      <c r="B10" s="165">
        <v>63.014895553224648</v>
      </c>
      <c r="C10" s="166">
        <v>65.561605484071762</v>
      </c>
      <c r="D10" s="165">
        <v>2.5467099308471148</v>
      </c>
      <c r="E10" s="165">
        <v>70.36825606312965</v>
      </c>
      <c r="F10" s="166">
        <v>70.922825515883687</v>
      </c>
      <c r="G10" s="165">
        <v>0.55456945275403768</v>
      </c>
    </row>
    <row r="11" spans="1:7" x14ac:dyDescent="0.25">
      <c r="A11" s="164" t="s">
        <v>108</v>
      </c>
      <c r="B11" s="165">
        <v>58.124233124795829</v>
      </c>
      <c r="C11" s="166">
        <v>60.617698957564961</v>
      </c>
      <c r="D11" s="165">
        <v>2.4934658327691324</v>
      </c>
      <c r="E11" s="165">
        <v>65.446194261426101</v>
      </c>
      <c r="F11" s="166">
        <v>65.979412446750985</v>
      </c>
      <c r="G11" s="165">
        <v>0.53321818532488408</v>
      </c>
    </row>
    <row r="12" spans="1:7" x14ac:dyDescent="0.25">
      <c r="A12" s="164" t="s">
        <v>109</v>
      </c>
      <c r="B12" s="165">
        <v>53.521389558684945</v>
      </c>
      <c r="C12" s="166">
        <v>55.705487114443308</v>
      </c>
      <c r="D12" s="165">
        <v>2.1840975557583633</v>
      </c>
      <c r="E12" s="165">
        <v>60.583673287449045</v>
      </c>
      <c r="F12" s="166">
        <v>61.048696443563109</v>
      </c>
      <c r="G12" s="165">
        <v>0.46502315611406431</v>
      </c>
    </row>
    <row r="13" spans="1:7" x14ac:dyDescent="0.25">
      <c r="A13" s="164" t="s">
        <v>110</v>
      </c>
      <c r="B13" s="165">
        <v>49.06384150162009</v>
      </c>
      <c r="C13" s="166">
        <v>50.818302962691057</v>
      </c>
      <c r="D13" s="165">
        <v>1.7544614610709672</v>
      </c>
      <c r="E13" s="165">
        <v>55.747881950063274</v>
      </c>
      <c r="F13" s="166">
        <v>56.137035274130795</v>
      </c>
      <c r="G13" s="165">
        <v>0.38915332406752157</v>
      </c>
    </row>
    <row r="14" spans="1:7" x14ac:dyDescent="0.25">
      <c r="A14" s="164" t="s">
        <v>111</v>
      </c>
      <c r="B14" s="165">
        <v>44.589380838281024</v>
      </c>
      <c r="C14" s="166">
        <v>45.980994156165558</v>
      </c>
      <c r="D14" s="165">
        <v>1.3916133178845342</v>
      </c>
      <c r="E14" s="165">
        <v>50.935376224016892</v>
      </c>
      <c r="F14" s="166">
        <v>51.265977905925958</v>
      </c>
      <c r="G14" s="165">
        <v>0.3306016819090658</v>
      </c>
    </row>
    <row r="15" spans="1:7" x14ac:dyDescent="0.25">
      <c r="A15" s="164" t="s">
        <v>112</v>
      </c>
      <c r="B15" s="165">
        <v>40.111258553824335</v>
      </c>
      <c r="C15" s="166">
        <v>41.204811677494249</v>
      </c>
      <c r="D15" s="165">
        <v>1.0935531236699134</v>
      </c>
      <c r="E15" s="165">
        <v>46.164689229312081</v>
      </c>
      <c r="F15" s="166">
        <v>46.447356057005912</v>
      </c>
      <c r="G15" s="165">
        <v>0.28266682769383067</v>
      </c>
    </row>
    <row r="16" spans="1:7" x14ac:dyDescent="0.25">
      <c r="A16" s="164" t="s">
        <v>113</v>
      </c>
      <c r="B16" s="165">
        <v>35.666834562213204</v>
      </c>
      <c r="C16" s="166">
        <v>36.521729126389417</v>
      </c>
      <c r="D16" s="165">
        <v>0.85489456417621312</v>
      </c>
      <c r="E16" s="165">
        <v>41.454787598345646</v>
      </c>
      <c r="F16" s="166">
        <v>41.69981390251408</v>
      </c>
      <c r="G16" s="165">
        <v>0.24502630416843374</v>
      </c>
    </row>
    <row r="17" spans="1:7" x14ac:dyDescent="0.25">
      <c r="A17" s="164" t="s">
        <v>114</v>
      </c>
      <c r="B17" s="165">
        <v>31.300377491420956</v>
      </c>
      <c r="C17" s="166">
        <v>31.963229340152814</v>
      </c>
      <c r="D17" s="165">
        <v>0.66285184873185798</v>
      </c>
      <c r="E17" s="165">
        <v>36.843591516189818</v>
      </c>
      <c r="F17" s="166">
        <v>37.050820915388137</v>
      </c>
      <c r="G17" s="165">
        <v>0.20722939919831873</v>
      </c>
    </row>
    <row r="18" spans="1:7" x14ac:dyDescent="0.25">
      <c r="A18" s="164" t="s">
        <v>115</v>
      </c>
      <c r="B18" s="165">
        <v>27.114053584880239</v>
      </c>
      <c r="C18" s="166">
        <v>27.615047975937276</v>
      </c>
      <c r="D18" s="165">
        <v>0.5009943910570378</v>
      </c>
      <c r="E18" s="165">
        <v>32.340485046061048</v>
      </c>
      <c r="F18" s="166">
        <v>32.511949049561466</v>
      </c>
      <c r="G18" s="165">
        <v>0.17146400350041802</v>
      </c>
    </row>
    <row r="19" spans="1:7" x14ac:dyDescent="0.25">
      <c r="A19" s="164" t="s">
        <v>116</v>
      </c>
      <c r="B19" s="165">
        <v>23.150437788263698</v>
      </c>
      <c r="C19" s="166">
        <v>23.518511597599403</v>
      </c>
      <c r="D19" s="165">
        <v>0.36807380933570499</v>
      </c>
      <c r="E19" s="165">
        <v>27.986412616618178</v>
      </c>
      <c r="F19" s="166">
        <v>28.129763676234933</v>
      </c>
      <c r="G19" s="165">
        <v>0.14335105961675509</v>
      </c>
    </row>
    <row r="20" spans="1:7" x14ac:dyDescent="0.25">
      <c r="A20" s="164" t="s">
        <v>117</v>
      </c>
      <c r="B20" s="165">
        <v>19.407310512949135</v>
      </c>
      <c r="C20" s="166">
        <v>19.675897327295946</v>
      </c>
      <c r="D20" s="165">
        <v>0.26858681434681131</v>
      </c>
      <c r="E20" s="165">
        <v>23.80123030582709</v>
      </c>
      <c r="F20" s="166">
        <v>23.918183345693691</v>
      </c>
      <c r="G20" s="165">
        <v>0.11695303986660122</v>
      </c>
    </row>
    <row r="21" spans="1:7" x14ac:dyDescent="0.25">
      <c r="A21" s="164" t="s">
        <v>118</v>
      </c>
      <c r="B21" s="165">
        <v>15.938401325455203</v>
      </c>
      <c r="C21" s="166">
        <v>16.128641814818003</v>
      </c>
      <c r="D21" s="165">
        <v>0.19024048936280025</v>
      </c>
      <c r="E21" s="165">
        <v>19.816039555512944</v>
      </c>
      <c r="F21" s="166">
        <v>19.906467377965569</v>
      </c>
      <c r="G21" s="165">
        <v>9.0427822452625151E-2</v>
      </c>
    </row>
    <row r="22" spans="1:7" x14ac:dyDescent="0.25">
      <c r="A22" s="164" t="s">
        <v>119</v>
      </c>
      <c r="B22" s="165">
        <v>12.834013318112076</v>
      </c>
      <c r="C22" s="166">
        <v>12.960882647078009</v>
      </c>
      <c r="D22" s="165">
        <v>0.12686932896593284</v>
      </c>
      <c r="E22" s="165">
        <v>16.155588138560443</v>
      </c>
      <c r="F22" s="166">
        <v>16.223854329407246</v>
      </c>
      <c r="G22" s="165">
        <v>6.8266190846802743E-2</v>
      </c>
    </row>
    <row r="23" spans="1:7" x14ac:dyDescent="0.25">
      <c r="A23" s="154" t="s">
        <v>120</v>
      </c>
      <c r="B23" s="167">
        <v>10.19731240621412</v>
      </c>
      <c r="C23" s="168">
        <v>10.264436872883829</v>
      </c>
      <c r="D23" s="167">
        <v>6.7124466669708838E-2</v>
      </c>
      <c r="E23" s="167">
        <v>12.892647712685259</v>
      </c>
      <c r="F23" s="168">
        <v>12.931610562712876</v>
      </c>
      <c r="G23" s="167">
        <v>3.896285002761779E-2</v>
      </c>
    </row>
  </sheetData>
  <mergeCells count="10">
    <mergeCell ref="A2:G3"/>
    <mergeCell ref="A4:A6"/>
    <mergeCell ref="B4:D4"/>
    <mergeCell ref="E4:G4"/>
    <mergeCell ref="B5:B6"/>
    <mergeCell ref="C5:C6"/>
    <mergeCell ref="D5:D6"/>
    <mergeCell ref="E5:E6"/>
    <mergeCell ref="F5:F6"/>
    <mergeCell ref="G5:G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5</vt:i4>
      </vt:variant>
    </vt:vector>
  </HeadingPairs>
  <TitlesOfParts>
    <vt:vector size="16" baseType="lpstr">
      <vt:lpstr>Gráficos 6, 7 e 8</vt:lpstr>
      <vt:lpstr>TABELA 1</vt:lpstr>
      <vt:lpstr>quadro 1</vt:lpstr>
      <vt:lpstr>quadro 2</vt:lpstr>
      <vt:lpstr>TABELA2</vt:lpstr>
      <vt:lpstr>Gráficos 1, 2 e 3</vt:lpstr>
      <vt:lpstr>Gráfico 4</vt:lpstr>
      <vt:lpstr>TABELA 3</vt:lpstr>
      <vt:lpstr>TABELA 4 e gráfico 5</vt:lpstr>
      <vt:lpstr>TABELA 5</vt:lpstr>
      <vt:lpstr>TABELA 6</vt:lpstr>
      <vt:lpstr>'Gráficos 6, 7 e 8'!Area_de_impressao</vt:lpstr>
      <vt:lpstr>'quadro 1'!Area_de_impressao</vt:lpstr>
      <vt:lpstr>'quadro 2'!Area_de_impressao</vt:lpstr>
      <vt:lpstr>'TABELA 1'!Area_de_impressao</vt:lpstr>
      <vt:lpstr>'TABELA 4 e gráfico 5'!Area_de_impressao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2016-04-14T18:43:58Z</dcterms:created>
  <dcterms:modified xsi:type="dcterms:W3CDTF">2016-04-18T18:33:10Z</dcterms:modified>
</cp:coreProperties>
</file>