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730" windowHeight="10005"/>
  </bookViews>
  <sheets>
    <sheet name="TAB 1" sheetId="9" r:id="rId1"/>
    <sheet name="TAB 2" sheetId="10" r:id="rId2"/>
    <sheet name="Tab 3" sheetId="3" r:id="rId3"/>
    <sheet name="Tab 4" sheetId="14" r:id="rId4"/>
    <sheet name="Gráfico 1" sheetId="11" r:id="rId5"/>
    <sheet name="Grafico 2" sheetId="12" r:id="rId6"/>
    <sheet name="Gráfico 3" sheetId="13" r:id="rId7"/>
  </sheets>
  <externalReferences>
    <externalReference r:id="rId8"/>
    <externalReference r:id="rId9"/>
  </externalReferences>
  <calcPr calcId="144525"/>
</workbook>
</file>

<file path=xl/calcChain.xml><?xml version="1.0" encoding="utf-8"?>
<calcChain xmlns="http://schemas.openxmlformats.org/spreadsheetml/2006/main">
  <c r="D3" i="14" l="1"/>
  <c r="L15" i="3"/>
  <c r="C24" i="3"/>
  <c r="G22" i="14"/>
  <c r="G20" i="14"/>
  <c r="G19" i="14"/>
  <c r="F21" i="14"/>
  <c r="G21" i="14" s="1"/>
  <c r="C13" i="14"/>
  <c r="B13" i="14"/>
  <c r="E5" i="14"/>
  <c r="E6" i="14"/>
  <c r="E7" i="14"/>
  <c r="E8" i="14"/>
  <c r="E9" i="14"/>
  <c r="E10" i="14"/>
  <c r="E11" i="14"/>
  <c r="E12" i="14"/>
  <c r="F5" i="14"/>
  <c r="F6" i="14"/>
  <c r="F7" i="14"/>
  <c r="F8" i="14"/>
  <c r="F9" i="14"/>
  <c r="F10" i="14"/>
  <c r="F11" i="14"/>
  <c r="F12" i="14"/>
  <c r="E13" i="14"/>
  <c r="F13" i="14" s="1"/>
  <c r="E4" i="14"/>
  <c r="E3" i="14"/>
  <c r="D13" i="14"/>
  <c r="D12" i="14"/>
  <c r="D11" i="14"/>
  <c r="D10" i="14"/>
  <c r="D9" i="14"/>
  <c r="D8" i="14"/>
  <c r="D7" i="14"/>
  <c r="D6" i="14"/>
  <c r="D5" i="14"/>
  <c r="F3" i="14"/>
  <c r="F4" i="14"/>
  <c r="D4" i="14"/>
</calcChain>
</file>

<file path=xl/sharedStrings.xml><?xml version="1.0" encoding="utf-8"?>
<sst xmlns="http://schemas.openxmlformats.org/spreadsheetml/2006/main" count="158" uniqueCount="74">
  <si>
    <t xml:space="preserve">Ano </t>
  </si>
  <si>
    <t xml:space="preserve">Indice </t>
  </si>
  <si>
    <t>Indice</t>
  </si>
  <si>
    <t>-</t>
  </si>
  <si>
    <t>...</t>
  </si>
  <si>
    <t>INDICE</t>
  </si>
  <si>
    <t xml:space="preserve">AGUA </t>
  </si>
  <si>
    <t>ESGOTO</t>
  </si>
  <si>
    <t>OUTROS</t>
  </si>
  <si>
    <t>TOTAL</t>
  </si>
  <si>
    <t>INDICES</t>
  </si>
  <si>
    <t>ANOS</t>
  </si>
  <si>
    <t>Nota: Valores deflacionados pelo IGP-DI Base 1994 Agosto = 100.</t>
  </si>
  <si>
    <t xml:space="preserve">Fonte: Dados dos Sistema Nacional de Informações sobre o Saneamento (SNIS) in www.snis.gov.br. </t>
  </si>
  <si>
    <t>2. Número de Economias com ligações de esgoto sobre o número de Economias com ligações de Água (ES003/AG003)</t>
  </si>
  <si>
    <t>Notas: 1. Número de Ligações ativas de Esgoto sobre o número des Ligações ativas de Água (%) (ES002/AG002);</t>
  </si>
  <si>
    <t>3. Economias Residenciais Ativas de esgoto sobre Economias residenciais ativas de água ES008/AG013</t>
  </si>
  <si>
    <t>TABELA 2 : DMAE - INDICADORES DO SISTEMA DE ABASTECIMENTO URBANO DE ÁGUA ENTRE 1995 A 2014</t>
  </si>
  <si>
    <t>TABELA 3 - DMAE: INFORMAÇÕES SOBRE O SISTEMA DE ESGOTO URBANO ENTRE 1995 A 2014</t>
  </si>
  <si>
    <t>Economias Ativas de Água    (Nº)</t>
  </si>
  <si>
    <t>Rede de Água    (km)</t>
  </si>
  <si>
    <t>Ligações ativas de Água     (Nº)</t>
  </si>
  <si>
    <t>Micro-medição no Consumo     (%)</t>
  </si>
  <si>
    <t>Atendi-mento urbano de Água     (%)</t>
  </si>
  <si>
    <t xml:space="preserve"> Nota 1: IN043-Participação economias residenciais de água no total das economias de água (percentual).</t>
  </si>
  <si>
    <t>Rede de Esgotos (km)</t>
  </si>
  <si>
    <t>Tratamento de Esgoto        (%)</t>
  </si>
  <si>
    <t>Coleta de Esgoto          (%)</t>
  </si>
  <si>
    <t>PRÓPRIOS</t>
  </si>
  <si>
    <t>TERCEIROS</t>
  </si>
  <si>
    <t>Prefeitura de Porto Alegre, DMAE. Dados Gerais - Edição de 2015. pag. 12</t>
  </si>
  <si>
    <t>TABELA 1 - DMAE: INVESTIMENTOS NOS SISTEMAS DE ÁGUA E DE ESGOTO ENTRE 1995 A 2014</t>
  </si>
  <si>
    <t>DESTINO DOS RECURSOS             (%)</t>
  </si>
  <si>
    <t>FONTES DOS RECURSOS                            (%)</t>
  </si>
  <si>
    <t>INVESTIMENTOS                                   (R$ MILHÕES)</t>
  </si>
  <si>
    <t>Perdas na Distribuição</t>
  </si>
  <si>
    <t xml:space="preserve">Indice de Hidro-metração      (%) </t>
  </si>
  <si>
    <t>Capaci-dade das ETEs    (%)</t>
  </si>
  <si>
    <t>Atendi-mento Urbano de Esgoto            (%)  (3)</t>
  </si>
  <si>
    <t>Economias Residenciais Ativas Esgoto (%)  (2)</t>
  </si>
  <si>
    <t>Economias com Ligações de Esgoto  (%)   (1)</t>
  </si>
  <si>
    <t>Capacidade das ETEs</t>
  </si>
  <si>
    <t>Esgoto Tratado</t>
  </si>
  <si>
    <t>001 2002 2003 2004 2005 2006 2007 2008 2009 2010 2011 2012 2013 2014</t>
  </si>
  <si>
    <t>milhões de m3 10,2 14,1 18,7 16,1 16,8 20,6 17,4 16,8 18,1 17,7 18,5 19,0 18,2 33,7</t>
  </si>
  <si>
    <t>(%)</t>
  </si>
  <si>
    <t>ETEs Cavalhada, Rubem Berta, Arvoredo e Bosque e outras</t>
  </si>
  <si>
    <t>ETE Esmeralda e Lami</t>
  </si>
  <si>
    <t>ETE Ipanema</t>
  </si>
  <si>
    <t>ETE Navegantes</t>
  </si>
  <si>
    <t>ETE Belém Novo</t>
  </si>
  <si>
    <t>ETE Serraria</t>
  </si>
  <si>
    <t>ETE Sarandi</t>
  </si>
  <si>
    <t>ETE Nova Rubem Berta</t>
  </si>
  <si>
    <t>ETEs Sarandi e Navegantes</t>
  </si>
  <si>
    <t>Tabela 4 - Estimativa das redes de esgotamento sanitário necessárias e das existentes em Porto Alegre em 2015</t>
  </si>
  <si>
    <t>SES</t>
  </si>
  <si>
    <t>Redes Necessárias em 2015  (km) (1)</t>
  </si>
  <si>
    <t>Redes Existentes em 2015 (km) (2)</t>
  </si>
  <si>
    <t>Atendimento Urbano (%) (1-2)</t>
  </si>
  <si>
    <t>Sarandi</t>
  </si>
  <si>
    <t>Rubem Berta</t>
  </si>
  <si>
    <t xml:space="preserve">Navegantes </t>
  </si>
  <si>
    <t xml:space="preserve">Ponta da Cadeia </t>
  </si>
  <si>
    <t xml:space="preserve">Cavalhada </t>
  </si>
  <si>
    <t xml:space="preserve">Zona Sul </t>
  </si>
  <si>
    <t xml:space="preserve">Salso </t>
  </si>
  <si>
    <t xml:space="preserve">Belém Novo </t>
  </si>
  <si>
    <t xml:space="preserve">Lami </t>
  </si>
  <si>
    <t xml:space="preserve">Ilhas </t>
  </si>
  <si>
    <t>Fonte dos dados: Prefeitura de Porto Alegre, DMAE. Plano Municipal de Saneamento Básico/2015. In www.portoalegre.rs.gov.br/dmae.</t>
  </si>
  <si>
    <t>Déficit de Redes em 2015 (km) (3)</t>
  </si>
  <si>
    <t>(%)           (1/3)</t>
  </si>
  <si>
    <t>População em 2010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</si>
</sst>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General_)"/>
    <numFmt numFmtId="166" formatCode="#,"/>
    <numFmt numFmtId="167" formatCode="#\ ###\ ###\ ##0\ 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7"/>
      <name val="SwitzerlandLight"/>
    </font>
    <font>
      <sz val="7"/>
      <name val="Times New Roman"/>
      <family val="1"/>
    </font>
    <font>
      <sz val="1"/>
      <color indexed="18"/>
      <name val="Courier"/>
      <family val="3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8"/>
      <name val="Calibri"/>
      <family val="2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b/>
      <sz val="8"/>
      <color indexed="8"/>
      <name val="Arial"/>
      <family val="2"/>
    </font>
    <font>
      <sz val="10"/>
      <color indexed="8"/>
      <name val="Times New Roman"/>
      <family val="1"/>
    </font>
    <font>
      <sz val="8"/>
      <color indexed="8"/>
      <name val="Arial"/>
      <family val="2"/>
    </font>
    <font>
      <sz val="8"/>
      <color indexed="8"/>
      <name val="Times New Roman"/>
      <family val="1"/>
    </font>
    <font>
      <sz val="8"/>
      <name val="Arial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9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9" fillId="2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167" fontId="3" fillId="0" borderId="1"/>
    <xf numFmtId="165" fontId="4" fillId="0" borderId="0">
      <alignment horizontal="left"/>
    </xf>
    <xf numFmtId="0" fontId="21" fillId="20" borderId="0" applyNumberFormat="0" applyBorder="0" applyAlignment="0" applyProtection="0"/>
    <xf numFmtId="0" fontId="22" fillId="21" borderId="20" applyNumberFormat="0" applyAlignment="0" applyProtection="0"/>
    <xf numFmtId="0" fontId="23" fillId="22" borderId="21" applyNumberFormat="0" applyAlignment="0" applyProtection="0"/>
    <xf numFmtId="0" fontId="24" fillId="0" borderId="22" applyNumberFormat="0" applyFill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5" fillId="29" borderId="20" applyNumberFormat="0" applyAlignment="0" applyProtection="0"/>
    <xf numFmtId="0" fontId="26" fillId="30" borderId="0" applyNumberFormat="0" applyBorder="0" applyAlignment="0" applyProtection="0"/>
    <xf numFmtId="0" fontId="27" fillId="31" borderId="0" applyNumberFormat="0" applyBorder="0" applyAlignment="0" applyProtection="0"/>
    <xf numFmtId="0" fontId="2" fillId="0" borderId="0"/>
    <xf numFmtId="0" fontId="1" fillId="32" borderId="23" applyNumberFormat="0" applyFont="0" applyAlignment="0" applyProtection="0"/>
    <xf numFmtId="0" fontId="28" fillId="21" borderId="24" applyNumberFormat="0" applyAlignment="0" applyProtection="0"/>
    <xf numFmtId="166" fontId="5" fillId="0" borderId="0">
      <protection locked="0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4" fillId="0" borderId="27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28" applyNumberFormat="0" applyFill="0" applyAlignment="0" applyProtection="0"/>
  </cellStyleXfs>
  <cellXfs count="131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0" borderId="0" xfId="0" applyBorder="1"/>
    <xf numFmtId="0" fontId="0" fillId="0" borderId="2" xfId="0" applyBorder="1"/>
    <xf numFmtId="0" fontId="6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 vertical="justify"/>
    </xf>
    <xf numFmtId="0" fontId="9" fillId="0" borderId="0" xfId="0" applyFont="1"/>
    <xf numFmtId="0" fontId="9" fillId="0" borderId="3" xfId="0" applyFont="1" applyBorder="1" applyAlignment="1">
      <alignment horizontal="center" vertic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0" fontId="9" fillId="0" borderId="4" xfId="0" applyFont="1" applyBorder="1" applyAlignment="1">
      <alignment horizontal="center" vertical="justify"/>
    </xf>
    <xf numFmtId="2" fontId="7" fillId="0" borderId="0" xfId="0" applyNumberFormat="1" applyFont="1" applyBorder="1" applyAlignment="1">
      <alignment horizontal="right"/>
    </xf>
    <xf numFmtId="2" fontId="7" fillId="0" borderId="0" xfId="0" applyNumberFormat="1" applyFont="1" applyBorder="1"/>
    <xf numFmtId="0" fontId="10" fillId="0" borderId="0" xfId="0" applyFont="1" applyBorder="1" applyAlignment="1">
      <alignment horizontal="center" vertical="justify"/>
    </xf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6" fillId="0" borderId="0" xfId="0" applyFont="1" applyBorder="1"/>
    <xf numFmtId="0" fontId="11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justify"/>
    </xf>
    <xf numFmtId="0" fontId="11" fillId="0" borderId="0" xfId="0" applyFont="1"/>
    <xf numFmtId="164" fontId="11" fillId="0" borderId="0" xfId="0" applyNumberFormat="1" applyFont="1"/>
    <xf numFmtId="4" fontId="11" fillId="0" borderId="0" xfId="0" applyNumberFormat="1" applyFont="1"/>
    <xf numFmtId="0" fontId="12" fillId="0" borderId="0" xfId="0" applyFont="1" applyAlignment="1">
      <alignment horizontal="center"/>
    </xf>
    <xf numFmtId="4" fontId="13" fillId="0" borderId="0" xfId="0" applyNumberFormat="1" applyFont="1"/>
    <xf numFmtId="0" fontId="12" fillId="0" borderId="0" xfId="0" applyFont="1"/>
    <xf numFmtId="164" fontId="11" fillId="0" borderId="2" xfId="0" applyNumberFormat="1" applyFont="1" applyBorder="1"/>
    <xf numFmtId="4" fontId="11" fillId="0" borderId="2" xfId="0" applyNumberFormat="1" applyFont="1" applyBorder="1"/>
    <xf numFmtId="0" fontId="12" fillId="0" borderId="2" xfId="0" applyFont="1" applyBorder="1"/>
    <xf numFmtId="0" fontId="14" fillId="0" borderId="0" xfId="0" applyFont="1"/>
    <xf numFmtId="0" fontId="11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2" fontId="11" fillId="0" borderId="2" xfId="0" applyNumberFormat="1" applyFont="1" applyBorder="1"/>
    <xf numFmtId="0" fontId="15" fillId="0" borderId="0" xfId="0" applyFont="1"/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horizontal="center" vertical="justify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justify"/>
    </xf>
    <xf numFmtId="0" fontId="16" fillId="0" borderId="3" xfId="0" applyFont="1" applyBorder="1" applyAlignment="1">
      <alignment horizontal="center" vertical="justify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0" xfId="0" applyFont="1"/>
    <xf numFmtId="164" fontId="16" fillId="0" borderId="0" xfId="0" applyNumberFormat="1" applyFont="1"/>
    <xf numFmtId="4" fontId="16" fillId="0" borderId="0" xfId="0" applyNumberFormat="1" applyFont="1"/>
    <xf numFmtId="3" fontId="16" fillId="0" borderId="0" xfId="0" applyNumberFormat="1" applyFont="1"/>
    <xf numFmtId="2" fontId="16" fillId="0" borderId="0" xfId="0" applyNumberFormat="1" applyFont="1"/>
    <xf numFmtId="3" fontId="16" fillId="0" borderId="0" xfId="0" applyNumberFormat="1" applyFont="1" applyAlignment="1">
      <alignment horizontal="center"/>
    </xf>
    <xf numFmtId="0" fontId="16" fillId="0" borderId="2" xfId="0" applyFont="1" applyBorder="1"/>
    <xf numFmtId="164" fontId="16" fillId="0" borderId="2" xfId="0" applyNumberFormat="1" applyFont="1" applyBorder="1"/>
    <xf numFmtId="4" fontId="16" fillId="0" borderId="2" xfId="0" applyNumberFormat="1" applyFont="1" applyBorder="1"/>
    <xf numFmtId="3" fontId="16" fillId="0" borderId="2" xfId="0" applyNumberFormat="1" applyFont="1" applyBorder="1"/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justify"/>
    </xf>
    <xf numFmtId="2" fontId="9" fillId="0" borderId="0" xfId="0" applyNumberFormat="1" applyFont="1"/>
    <xf numFmtId="2" fontId="9" fillId="0" borderId="0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 vertical="center"/>
    </xf>
    <xf numFmtId="3" fontId="9" fillId="0" borderId="0" xfId="0" applyNumberFormat="1" applyFont="1"/>
    <xf numFmtId="0" fontId="0" fillId="0" borderId="0" xfId="0" applyAlignment="1">
      <alignment horizontal="center" vertical="justify"/>
    </xf>
    <xf numFmtId="0" fontId="9" fillId="0" borderId="0" xfId="0" applyFont="1" applyBorder="1"/>
    <xf numFmtId="4" fontId="9" fillId="0" borderId="0" xfId="0" applyNumberFormat="1" applyFont="1" applyBorder="1"/>
    <xf numFmtId="2" fontId="9" fillId="0" borderId="0" xfId="0" applyNumberFormat="1" applyFont="1" applyBorder="1"/>
    <xf numFmtId="0" fontId="10" fillId="0" borderId="2" xfId="0" applyFont="1" applyBorder="1" applyAlignment="1">
      <alignment horizontal="center"/>
    </xf>
    <xf numFmtId="2" fontId="14" fillId="0" borderId="2" xfId="0" applyNumberFormat="1" applyFont="1" applyBorder="1" applyAlignment="1">
      <alignment horizontal="right"/>
    </xf>
    <xf numFmtId="9" fontId="0" fillId="0" borderId="0" xfId="0" applyNumberFormat="1"/>
    <xf numFmtId="0" fontId="17" fillId="0" borderId="0" xfId="0" applyFont="1" applyAlignment="1">
      <alignment horizontal="center" vertical="justify"/>
    </xf>
    <xf numFmtId="164" fontId="9" fillId="0" borderId="0" xfId="0" applyNumberFormat="1" applyFont="1" applyAlignment="1">
      <alignment horizontal="right" wrapText="1"/>
    </xf>
    <xf numFmtId="0" fontId="17" fillId="0" borderId="0" xfId="0" applyFont="1"/>
    <xf numFmtId="2" fontId="9" fillId="0" borderId="0" xfId="0" applyNumberFormat="1" applyFont="1" applyAlignment="1">
      <alignment horizontal="right" wrapText="1"/>
    </xf>
    <xf numFmtId="164" fontId="9" fillId="0" borderId="0" xfId="0" applyNumberFormat="1" applyFont="1" applyBorder="1" applyAlignment="1">
      <alignment horizontal="right" vertical="top" wrapText="1"/>
    </xf>
    <xf numFmtId="164" fontId="9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center"/>
    </xf>
    <xf numFmtId="164" fontId="14" fillId="0" borderId="0" xfId="0" applyNumberFormat="1" applyFont="1"/>
    <xf numFmtId="0" fontId="14" fillId="0" borderId="3" xfId="0" applyFont="1" applyBorder="1" applyAlignment="1">
      <alignment horizontal="center" vertical="justify"/>
    </xf>
    <xf numFmtId="0" fontId="9" fillId="0" borderId="6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2" xfId="0" applyFont="1" applyBorder="1" applyAlignment="1">
      <alignment wrapText="1"/>
    </xf>
    <xf numFmtId="4" fontId="9" fillId="0" borderId="2" xfId="0" applyNumberFormat="1" applyFont="1" applyBorder="1" applyAlignment="1">
      <alignment horizontal="right" wrapText="1"/>
    </xf>
    <xf numFmtId="2" fontId="10" fillId="0" borderId="0" xfId="0" applyNumberFormat="1" applyFont="1"/>
    <xf numFmtId="4" fontId="0" fillId="0" borderId="0" xfId="0" applyNumberFormat="1"/>
    <xf numFmtId="0" fontId="10" fillId="0" borderId="2" xfId="0" applyFont="1" applyBorder="1" applyAlignment="1">
      <alignment horizontal="right"/>
    </xf>
    <xf numFmtId="2" fontId="10" fillId="0" borderId="2" xfId="0" applyNumberFormat="1" applyFont="1" applyBorder="1" applyAlignment="1">
      <alignment horizontal="right"/>
    </xf>
    <xf numFmtId="2" fontId="9" fillId="0" borderId="2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right" wrapText="1"/>
    </xf>
    <xf numFmtId="2" fontId="9" fillId="0" borderId="2" xfId="0" applyNumberFormat="1" applyFont="1" applyBorder="1" applyAlignment="1">
      <alignment horizontal="right" wrapText="1"/>
    </xf>
    <xf numFmtId="2" fontId="10" fillId="0" borderId="2" xfId="0" applyNumberFormat="1" applyFont="1" applyBorder="1"/>
    <xf numFmtId="0" fontId="9" fillId="0" borderId="4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1" fillId="0" borderId="9" xfId="0" applyNumberFormat="1" applyFont="1" applyBorder="1"/>
    <xf numFmtId="164" fontId="11" fillId="0" borderId="10" xfId="0" applyNumberFormat="1" applyFont="1" applyBorder="1"/>
    <xf numFmtId="164" fontId="11" fillId="0" borderId="11" xfId="0" applyNumberFormat="1" applyFont="1" applyBorder="1"/>
    <xf numFmtId="164" fontId="11" fillId="0" borderId="12" xfId="0" applyNumberFormat="1" applyFont="1" applyBorder="1"/>
    <xf numFmtId="0" fontId="11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" fontId="11" fillId="0" borderId="9" xfId="0" applyNumberFormat="1" applyFont="1" applyBorder="1"/>
    <xf numFmtId="4" fontId="13" fillId="0" borderId="10" xfId="0" applyNumberFormat="1" applyFont="1" applyBorder="1"/>
    <xf numFmtId="4" fontId="11" fillId="0" borderId="10" xfId="0" applyNumberFormat="1" applyFont="1" applyBorder="1"/>
    <xf numFmtId="4" fontId="11" fillId="0" borderId="11" xfId="0" applyNumberFormat="1" applyFont="1" applyBorder="1"/>
    <xf numFmtId="4" fontId="11" fillId="0" borderId="12" xfId="0" applyNumberFormat="1" applyFont="1" applyBorder="1"/>
    <xf numFmtId="0" fontId="11" fillId="0" borderId="2" xfId="0" applyFont="1" applyBorder="1" applyAlignment="1">
      <alignment horizontal="left" vertical="justify"/>
    </xf>
    <xf numFmtId="0" fontId="11" fillId="0" borderId="15" xfId="0" applyFont="1" applyBorder="1" applyAlignment="1">
      <alignment horizontal="center" vertical="justify"/>
    </xf>
    <xf numFmtId="0" fontId="11" fillId="0" borderId="16" xfId="0" applyFont="1" applyBorder="1" applyAlignment="1">
      <alignment horizontal="center" vertical="justify"/>
    </xf>
    <xf numFmtId="0" fontId="11" fillId="0" borderId="4" xfId="0" applyFont="1" applyBorder="1" applyAlignment="1">
      <alignment horizontal="center" vertical="justify"/>
    </xf>
    <xf numFmtId="0" fontId="11" fillId="0" borderId="6" xfId="0" applyFont="1" applyBorder="1" applyAlignment="1">
      <alignment horizontal="center" vertical="justify"/>
    </xf>
    <xf numFmtId="0" fontId="11" fillId="0" borderId="5" xfId="0" applyFont="1" applyBorder="1" applyAlignment="1">
      <alignment horizontal="center" vertical="justify"/>
    </xf>
    <xf numFmtId="0" fontId="11" fillId="0" borderId="1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justify"/>
    </xf>
    <xf numFmtId="0" fontId="16" fillId="0" borderId="2" xfId="0" applyFont="1" applyBorder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8" fillId="0" borderId="0" xfId="0" applyFont="1" applyBorder="1" applyAlignment="1">
      <alignment horizontal="justify"/>
    </xf>
    <xf numFmtId="0" fontId="0" fillId="0" borderId="0" xfId="0" applyBorder="1" applyAlignment="1"/>
    <xf numFmtId="0" fontId="10" fillId="0" borderId="18" xfId="0" applyFont="1" applyBorder="1" applyAlignment="1">
      <alignment horizontal="left" vertical="justify"/>
    </xf>
    <xf numFmtId="0" fontId="11" fillId="0" borderId="0" xfId="0" applyFont="1" applyBorder="1" applyAlignment="1">
      <alignment horizontal="left" vertical="justify"/>
    </xf>
    <xf numFmtId="0" fontId="11" fillId="0" borderId="2" xfId="0" applyFont="1" applyBorder="1" applyAlignment="1">
      <alignment horizontal="center" vertical="justify"/>
    </xf>
    <xf numFmtId="0" fontId="11" fillId="0" borderId="19" xfId="0" applyFont="1" applyBorder="1" applyAlignment="1">
      <alignment horizontal="center" vertical="justify"/>
    </xf>
    <xf numFmtId="0" fontId="11" fillId="0" borderId="18" xfId="0" applyFont="1" applyBorder="1" applyAlignment="1">
      <alignment horizontal="center" vertical="justify"/>
    </xf>
    <xf numFmtId="0" fontId="11" fillId="0" borderId="13" xfId="0" applyFont="1" applyBorder="1" applyAlignment="1">
      <alignment horizontal="center" vertical="justify"/>
    </xf>
    <xf numFmtId="0" fontId="11" fillId="0" borderId="14" xfId="0" applyFont="1" applyBorder="1" applyAlignment="1">
      <alignment horizontal="center" vertical="justify"/>
    </xf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let" xfId="19"/>
    <cellStyle name="Boletim" xfId="20"/>
    <cellStyle name="Bom" xfId="21" builtinId="26" customBuiltin="1"/>
    <cellStyle name="Cálculo" xfId="22" builtinId="22" customBuiltin="1"/>
    <cellStyle name="Célula de Verificação" xfId="23" builtinId="23" customBuiltin="1"/>
    <cellStyle name="Célula Vinculada" xfId="24" builtinId="24" customBuiltin="1"/>
    <cellStyle name="Ênfase1" xfId="25" builtinId="29" customBuiltin="1"/>
    <cellStyle name="Ênfase2" xfId="26" builtinId="33" customBuiltin="1"/>
    <cellStyle name="Ênfase3" xfId="27" builtinId="37" customBuiltin="1"/>
    <cellStyle name="Ênfase4" xfId="28" builtinId="41" customBuiltin="1"/>
    <cellStyle name="Ênfase5" xfId="29" builtinId="45" customBuiltin="1"/>
    <cellStyle name="Ênfase6" xfId="30" builtinId="49" customBuiltin="1"/>
    <cellStyle name="Entrada" xfId="31" builtinId="20" customBuiltin="1"/>
    <cellStyle name="Incorreto" xfId="32" builtinId="27" customBuiltin="1"/>
    <cellStyle name="Neutra" xfId="33" builtinId="28" customBuiltin="1"/>
    <cellStyle name="Normal" xfId="0" builtinId="0"/>
    <cellStyle name="Normal 2" xfId="34"/>
    <cellStyle name="Nota" xfId="35" builtinId="10" customBuiltin="1"/>
    <cellStyle name="Saída" xfId="36" builtinId="21" customBuiltin="1"/>
    <cellStyle name="Separador de m" xfId="37"/>
    <cellStyle name="Texto de Aviso" xfId="38" builtinId="11" customBuiltin="1"/>
    <cellStyle name="Texto Explicativo" xfId="39" builtinId="53" customBuiltin="1"/>
    <cellStyle name="Título" xfId="40" builtinId="15" customBuiltin="1"/>
    <cellStyle name="Título 1" xfId="41" builtinId="16" customBuiltin="1"/>
    <cellStyle name="Título 2" xfId="42" builtinId="17" customBuiltin="1"/>
    <cellStyle name="Título 3" xfId="43" builtinId="18" customBuiltin="1"/>
    <cellStyle name="Título 4" xfId="44" builtinId="19" customBuiltin="1"/>
    <cellStyle name="Total" xfId="45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34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6.916431379198501E-2"/>
          <c:y val="1.3468057752189056E-2"/>
          <c:w val="0.90057700249980499"/>
          <c:h val="0.83501958063572124"/>
        </c:manualLayout>
      </c:layout>
      <c:bar3DChart>
        <c:barDir val="col"/>
        <c:grouping val="stacked"/>
        <c:varyColors val="0"/>
        <c:ser>
          <c:idx val="0"/>
          <c:order val="0"/>
          <c:tx>
            <c:v>(%)</c:v>
          </c:tx>
          <c:spPr>
            <a:solidFill>
              <a:srgbClr val="C0C0C0">
                <a:alpha val="45000"/>
              </a:srgb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'[1]Gráfico 1'!$A$2:$A$11</c:f>
              <c:numCache>
                <c:formatCode>General</c:formatCode>
                <c:ptCount val="10"/>
                <c:pt idx="0">
                  <c:v>1989</c:v>
                </c:pt>
                <c:pt idx="1">
                  <c:v>1990</c:v>
                </c:pt>
                <c:pt idx="2">
                  <c:v>1997</c:v>
                </c:pt>
                <c:pt idx="3">
                  <c:v>2000</c:v>
                </c:pt>
                <c:pt idx="4">
                  <c:v>2002</c:v>
                </c:pt>
                <c:pt idx="5">
                  <c:v>2012</c:v>
                </c:pt>
                <c:pt idx="6">
                  <c:v>2014</c:v>
                </c:pt>
                <c:pt idx="7">
                  <c:v>2017</c:v>
                </c:pt>
                <c:pt idx="8">
                  <c:v>2024</c:v>
                </c:pt>
                <c:pt idx="9">
                  <c:v>2027</c:v>
                </c:pt>
              </c:numCache>
            </c:numRef>
          </c:cat>
          <c:val>
            <c:numRef>
              <c:f>'Gráfico 1'!$B$2:$B$11</c:f>
              <c:numCache>
                <c:formatCode>0.0</c:formatCode>
                <c:ptCount val="10"/>
                <c:pt idx="0">
                  <c:v>2</c:v>
                </c:pt>
                <c:pt idx="1">
                  <c:v>5</c:v>
                </c:pt>
                <c:pt idx="2">
                  <c:v>15</c:v>
                </c:pt>
                <c:pt idx="3">
                  <c:v>25</c:v>
                </c:pt>
                <c:pt idx="4">
                  <c:v>27</c:v>
                </c:pt>
                <c:pt idx="5">
                  <c:v>77</c:v>
                </c:pt>
                <c:pt idx="6">
                  <c:v>80</c:v>
                </c:pt>
                <c:pt idx="7">
                  <c:v>83</c:v>
                </c:pt>
                <c:pt idx="8">
                  <c:v>94</c:v>
                </c:pt>
                <c:pt idx="9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3136896"/>
        <c:axId val="63138432"/>
        <c:axId val="0"/>
      </c:bar3DChart>
      <c:catAx>
        <c:axId val="631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BR"/>
          </a:p>
        </c:txPr>
        <c:crossAx val="6313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313843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Arial"/>
              </a:defRPr>
            </a:pPr>
            <a:endParaRPr lang="pt-BR"/>
          </a:p>
        </c:txPr>
        <c:crossAx val="63136896"/>
        <c:crosses val="autoZero"/>
        <c:crossBetween val="between"/>
        <c:majorUnit val="10"/>
        <c:minorUnit val="2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Arial"/>
                <a:cs typeface="Arial"/>
              </a:defRPr>
            </a:pPr>
            <a:endParaRPr lang="pt-BR"/>
          </a:p>
        </c:txPr>
      </c:dTable>
      <c:spPr>
        <a:noFill/>
        <a:ln w="3175">
          <a:solidFill>
            <a:schemeClr val="tx1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899999967" l="0.78740157499999996" r="0.78740157499999996" t="0.98425196899999967" header="0.49212598500000032" footer="0.492125985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74376470323116"/>
          <c:y val="4.8077073558548587E-2"/>
          <c:w val="0.85128311709124238"/>
          <c:h val="0.6602584768707340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'[2]TARIFAS  eETE'!$B$13</c:f>
              <c:strCache>
                <c:ptCount val="1"/>
                <c:pt idx="0">
                  <c:v>Capacidade das ETEs</c:v>
                </c:pt>
              </c:strCache>
            </c:strRef>
          </c:tx>
          <c:spPr>
            <a:gradFill rotWithShape="0">
              <a:gsLst>
                <a:gs pos="0">
                  <a:srgbClr val="FFFFFF">
                    <a:gamma/>
                    <a:tint val="0"/>
                    <a:invGamma/>
                  </a:srgbClr>
                </a:gs>
                <a:gs pos="100000">
                  <a:srgbClr val="00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numRef>
              <c:f>'[2]TARIFAS  eETE'!$A$14:$A$37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2017</c:v>
                </c:pt>
                <c:pt idx="22">
                  <c:v>2024</c:v>
                </c:pt>
                <c:pt idx="23">
                  <c:v>2027</c:v>
                </c:pt>
              </c:numCache>
            </c:numRef>
          </c:cat>
          <c:val>
            <c:numRef>
              <c:f>'[2]TARIFAS  eETE'!$B$14:$B$37</c:f>
              <c:numCache>
                <c:formatCode>General</c:formatCode>
                <c:ptCount val="24"/>
                <c:pt idx="0">
                  <c:v>5</c:v>
                </c:pt>
                <c:pt idx="1">
                  <c:v>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25</c:v>
                </c:pt>
                <c:pt idx="6">
                  <c:v>25</c:v>
                </c:pt>
                <c:pt idx="7">
                  <c:v>27</c:v>
                </c:pt>
                <c:pt idx="8">
                  <c:v>27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27</c:v>
                </c:pt>
                <c:pt idx="13">
                  <c:v>27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77</c:v>
                </c:pt>
                <c:pt idx="18">
                  <c:v>77</c:v>
                </c:pt>
                <c:pt idx="19">
                  <c:v>80</c:v>
                </c:pt>
                <c:pt idx="20">
                  <c:v>80</c:v>
                </c:pt>
                <c:pt idx="21">
                  <c:v>83</c:v>
                </c:pt>
                <c:pt idx="22">
                  <c:v>94</c:v>
                </c:pt>
                <c:pt idx="23">
                  <c:v>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985920"/>
        <c:axId val="59987840"/>
      </c:barChart>
      <c:lineChart>
        <c:grouping val="standard"/>
        <c:varyColors val="0"/>
        <c:ser>
          <c:idx val="0"/>
          <c:order val="1"/>
          <c:tx>
            <c:strRef>
              <c:f>'[2]TARIFAS  eETE'!$C$13</c:f>
              <c:strCache>
                <c:ptCount val="1"/>
                <c:pt idx="0">
                  <c:v>Esgoto Tratado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'[2]TARIFAS  eETE'!$A$14:$A$37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2017</c:v>
                </c:pt>
                <c:pt idx="22">
                  <c:v>2024</c:v>
                </c:pt>
                <c:pt idx="23">
                  <c:v>2027</c:v>
                </c:pt>
              </c:numCache>
            </c:numRef>
          </c:cat>
          <c:val>
            <c:numRef>
              <c:f>'[2]TARIFAS  eETE'!$C$14:$C$37</c:f>
              <c:numCache>
                <c:formatCode>General</c:formatCode>
                <c:ptCount val="24"/>
                <c:pt idx="0">
                  <c:v>2.5</c:v>
                </c:pt>
                <c:pt idx="1">
                  <c:v>4.18</c:v>
                </c:pt>
                <c:pt idx="5">
                  <c:v>4.24</c:v>
                </c:pt>
                <c:pt idx="6">
                  <c:v>10.210000000000001</c:v>
                </c:pt>
                <c:pt idx="7">
                  <c:v>14.1</c:v>
                </c:pt>
                <c:pt idx="8">
                  <c:v>18.7</c:v>
                </c:pt>
                <c:pt idx="9">
                  <c:v>16.100000000000001</c:v>
                </c:pt>
                <c:pt idx="10">
                  <c:v>16.8</c:v>
                </c:pt>
                <c:pt idx="11">
                  <c:v>20.6</c:v>
                </c:pt>
                <c:pt idx="12">
                  <c:v>17.399999999999999</c:v>
                </c:pt>
                <c:pt idx="13">
                  <c:v>16.8</c:v>
                </c:pt>
                <c:pt idx="14">
                  <c:v>18.100000000000001</c:v>
                </c:pt>
                <c:pt idx="15">
                  <c:v>17.7</c:v>
                </c:pt>
                <c:pt idx="16">
                  <c:v>18.5</c:v>
                </c:pt>
                <c:pt idx="17">
                  <c:v>19</c:v>
                </c:pt>
                <c:pt idx="18">
                  <c:v>18.2</c:v>
                </c:pt>
                <c:pt idx="19">
                  <c:v>33.700000000000003</c:v>
                </c:pt>
                <c:pt idx="20">
                  <c:v>56.5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990016"/>
        <c:axId val="59991552"/>
      </c:lineChart>
      <c:catAx>
        <c:axId val="59985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59987840"/>
        <c:crossesAt val="0"/>
        <c:auto val="0"/>
        <c:lblAlgn val="ctr"/>
        <c:lblOffset val="100"/>
        <c:tickMarkSkip val="1"/>
        <c:noMultiLvlLbl val="0"/>
      </c:catAx>
      <c:valAx>
        <c:axId val="59987840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r">
                  <a:defRPr sz="10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t-BR"/>
                  <a:t>(%)</a:t>
                </a:r>
              </a:p>
            </c:rich>
          </c:tx>
          <c:layout>
            <c:manualLayout>
              <c:xMode val="edge"/>
              <c:yMode val="edge"/>
              <c:x val="7.5641160239585434E-2"/>
              <c:y val="0.346154927355392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59985920"/>
        <c:crosses val="autoZero"/>
        <c:crossBetween val="between"/>
        <c:majorUnit val="10"/>
        <c:minorUnit val="5"/>
      </c:valAx>
      <c:catAx>
        <c:axId val="5999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59991552"/>
        <c:crosses val="autoZero"/>
        <c:auto val="0"/>
        <c:lblAlgn val="ctr"/>
        <c:lblOffset val="100"/>
        <c:noMultiLvlLbl val="0"/>
      </c:catAx>
      <c:valAx>
        <c:axId val="599915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599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</c:dTable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t-BR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123326845482568E-2"/>
          <c:y val="8.3636363636363634E-2"/>
          <c:w val="0.89060159455171006"/>
          <c:h val="0.66909090909090907"/>
        </c:manualLayout>
      </c:layout>
      <c:barChart>
        <c:barDir val="col"/>
        <c:grouping val="clustered"/>
        <c:varyColors val="0"/>
        <c:ser>
          <c:idx val="1"/>
          <c:order val="0"/>
          <c:tx>
            <c:v>ÁGUA (R$ MIL)</c:v>
          </c:tx>
          <c:spPr>
            <a:gradFill rotWithShape="0">
              <a:gsLst>
                <a:gs pos="0">
                  <a:srgbClr val="FFFFFF"/>
                </a:gs>
                <a:gs pos="100000">
                  <a:srgbClr val="FFFFFF">
                    <a:gamma/>
                    <a:tint val="0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3'!$A$4:$A$23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3'!$B$4:$B$23</c:f>
              <c:numCache>
                <c:formatCode>#,##0.00</c:formatCode>
                <c:ptCount val="20"/>
                <c:pt idx="0">
                  <c:v>36.760735260762026</c:v>
                </c:pt>
                <c:pt idx="1">
                  <c:v>32.54927009416209</c:v>
                </c:pt>
                <c:pt idx="2">
                  <c:v>50.797893759440605</c:v>
                </c:pt>
                <c:pt idx="3">
                  <c:v>49.168254950745556</c:v>
                </c:pt>
                <c:pt idx="4">
                  <c:v>37.178769559815791</c:v>
                </c:pt>
                <c:pt idx="5">
                  <c:v>31.119721606781656</c:v>
                </c:pt>
                <c:pt idx="6">
                  <c:v>18.955219503257204</c:v>
                </c:pt>
                <c:pt idx="7">
                  <c:v>18.191867443890864</c:v>
                </c:pt>
                <c:pt idx="8">
                  <c:v>21.379981849257963</c:v>
                </c:pt>
                <c:pt idx="9">
                  <c:v>17.537756481764387</c:v>
                </c:pt>
                <c:pt idx="10">
                  <c:v>17.321974123127397</c:v>
                </c:pt>
                <c:pt idx="11">
                  <c:v>31.607259979074833</c:v>
                </c:pt>
                <c:pt idx="12">
                  <c:v>36.268197030000003</c:v>
                </c:pt>
                <c:pt idx="13">
                  <c:v>17.989172339350887</c:v>
                </c:pt>
                <c:pt idx="14">
                  <c:v>19.362063389958809</c:v>
                </c:pt>
                <c:pt idx="15">
                  <c:v>15.003736378727693</c:v>
                </c:pt>
                <c:pt idx="16">
                  <c:v>16.286863289180147</c:v>
                </c:pt>
                <c:pt idx="17">
                  <c:v>23.371123815900859</c:v>
                </c:pt>
                <c:pt idx="18">
                  <c:v>13.791103638428204</c:v>
                </c:pt>
                <c:pt idx="19">
                  <c:v>25.9</c:v>
                </c:pt>
              </c:numCache>
            </c:numRef>
          </c:val>
        </c:ser>
        <c:ser>
          <c:idx val="0"/>
          <c:order val="1"/>
          <c:tx>
            <c:v>ESGOTO (R$ MIL)</c:v>
          </c:tx>
          <c:spPr>
            <a:gradFill>
              <a:gsLst>
                <a:gs pos="82250">
                  <a:schemeClr val="bg1">
                    <a:lumMod val="85000"/>
                  </a:schemeClr>
                </a:gs>
                <a:gs pos="64500">
                  <a:srgbClr val="8F8F8F"/>
                </a:gs>
                <a:gs pos="29000">
                  <a:srgbClr val="808080"/>
                </a:gs>
                <a:gs pos="100000">
                  <a:srgbClr val="808080">
                    <a:gamma/>
                    <a:tint val="76078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'Gráfico 3'!$A$4:$A$23</c:f>
              <c:numCache>
                <c:formatCode>General</c:formatCode>
                <c:ptCount val="20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'Gráfico 3'!$C$4:$C$23</c:f>
              <c:numCache>
                <c:formatCode>#,##0.00</c:formatCode>
                <c:ptCount val="20"/>
                <c:pt idx="0">
                  <c:v>24.929240737869367</c:v>
                </c:pt>
                <c:pt idx="1">
                  <c:v>29.924462365593396</c:v>
                </c:pt>
                <c:pt idx="2">
                  <c:v>30.479755610966706</c:v>
                </c:pt>
                <c:pt idx="3">
                  <c:v>63.919635929215183</c:v>
                </c:pt>
                <c:pt idx="4">
                  <c:v>37.38761432907723</c:v>
                </c:pt>
                <c:pt idx="5">
                  <c:v>24.017457861245177</c:v>
                </c:pt>
                <c:pt idx="6">
                  <c:v>16.228241143199252</c:v>
                </c:pt>
                <c:pt idx="7">
                  <c:v>16.822807061519089</c:v>
                </c:pt>
                <c:pt idx="8">
                  <c:v>14.160773864833313</c:v>
                </c:pt>
                <c:pt idx="9">
                  <c:v>10.218053315417253</c:v>
                </c:pt>
                <c:pt idx="10">
                  <c:v>6.0854783442330334</c:v>
                </c:pt>
                <c:pt idx="11">
                  <c:v>10.375482422892622</c:v>
                </c:pt>
                <c:pt idx="12">
                  <c:v>22.202157120000003</c:v>
                </c:pt>
                <c:pt idx="13">
                  <c:v>33.180691426228577</c:v>
                </c:pt>
                <c:pt idx="14">
                  <c:v>52.003742189851806</c:v>
                </c:pt>
                <c:pt idx="15">
                  <c:v>101.61944058040152</c:v>
                </c:pt>
                <c:pt idx="16">
                  <c:v>126.24361596614646</c:v>
                </c:pt>
                <c:pt idx="17">
                  <c:v>107.99526406801522</c:v>
                </c:pt>
                <c:pt idx="18">
                  <c:v>46.263238598023385</c:v>
                </c:pt>
                <c:pt idx="19">
                  <c:v>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17376"/>
        <c:axId val="60119296"/>
      </c:barChart>
      <c:lineChart>
        <c:grouping val="standard"/>
        <c:varyColors val="0"/>
        <c:ser>
          <c:idx val="2"/>
          <c:order val="2"/>
          <c:tx>
            <c:v>ÁGUA (%)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'Gráfico 3'!$H$4:$H$23</c:f>
              <c:numCache>
                <c:formatCode>0.0</c:formatCode>
                <c:ptCount val="20"/>
                <c:pt idx="0">
                  <c:v>59.589478948050768</c:v>
                </c:pt>
                <c:pt idx="1">
                  <c:v>52.100729078624795</c:v>
                </c:pt>
                <c:pt idx="2">
                  <c:v>62.499216147281686</c:v>
                </c:pt>
                <c:pt idx="3">
                  <c:v>41.482615593656398</c:v>
                </c:pt>
                <c:pt idx="4">
                  <c:v>45.712552797816784</c:v>
                </c:pt>
                <c:pt idx="5">
                  <c:v>51.390384897246669</c:v>
                </c:pt>
                <c:pt idx="6">
                  <c:v>50.384408600420258</c:v>
                </c:pt>
                <c:pt idx="7">
                  <c:v>48.737460842170186</c:v>
                </c:pt>
                <c:pt idx="8">
                  <c:v>52.096189671972667</c:v>
                </c:pt>
                <c:pt idx="9">
                  <c:v>55.358604890598926</c:v>
                </c:pt>
                <c:pt idx="10">
                  <c:v>60.752541822555351</c:v>
                </c:pt>
                <c:pt idx="11">
                  <c:v>61.939126550474924</c:v>
                </c:pt>
                <c:pt idx="12">
                  <c:v>54.087800971538883</c:v>
                </c:pt>
                <c:pt idx="13">
                  <c:v>30.646002127858413</c:v>
                </c:pt>
                <c:pt idx="14">
                  <c:v>24.792375502231234</c:v>
                </c:pt>
                <c:pt idx="15">
                  <c:v>12.340398428712184</c:v>
                </c:pt>
                <c:pt idx="16">
                  <c:v>10.933030506973827</c:v>
                </c:pt>
                <c:pt idx="17">
                  <c:v>15.062511293381736</c:v>
                </c:pt>
                <c:pt idx="18">
                  <c:v>20.898585001706614</c:v>
                </c:pt>
                <c:pt idx="19">
                  <c:v>55.106382978723403</c:v>
                </c:pt>
              </c:numCache>
            </c:numRef>
          </c:val>
          <c:smooth val="0"/>
        </c:ser>
        <c:ser>
          <c:idx val="3"/>
          <c:order val="3"/>
          <c:tx>
            <c:v>ESGOTO (%)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x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'Gráfico 3'!$I$4:$I$23</c:f>
              <c:numCache>
                <c:formatCode>0.0</c:formatCode>
                <c:ptCount val="20"/>
                <c:pt idx="0">
                  <c:v>40.410521051949225</c:v>
                </c:pt>
                <c:pt idx="1">
                  <c:v>47.899270921375191</c:v>
                </c:pt>
                <c:pt idx="2">
                  <c:v>37.5007838527183</c:v>
                </c:pt>
                <c:pt idx="3">
                  <c:v>53.928163380911187</c:v>
                </c:pt>
                <c:pt idx="4">
                  <c:v>45.969334494856327</c:v>
                </c:pt>
                <c:pt idx="5">
                  <c:v>39.661871636853562</c:v>
                </c:pt>
                <c:pt idx="6">
                  <c:v>43.135893651065338</c:v>
                </c:pt>
                <c:pt idx="7">
                  <c:v>45.069639109068341</c:v>
                </c:pt>
                <c:pt idx="8">
                  <c:v>34.505284726884554</c:v>
                </c:pt>
                <c:pt idx="9">
                  <c:v>32.253679473051399</c:v>
                </c:pt>
                <c:pt idx="10">
                  <c:v>21.343310813786349</c:v>
                </c:pt>
                <c:pt idx="11">
                  <c:v>20.332300846047112</c:v>
                </c:pt>
                <c:pt idx="12">
                  <c:v>33.110712794795766</c:v>
                </c:pt>
                <c:pt idx="13">
                  <c:v>56.525976897095319</c:v>
                </c:pt>
                <c:pt idx="14">
                  <c:v>66.588786428654174</c:v>
                </c:pt>
                <c:pt idx="15">
                  <c:v>83.580806354539433</c:v>
                </c:pt>
                <c:pt idx="16">
                  <c:v>84.744697622991211</c:v>
                </c:pt>
                <c:pt idx="17">
                  <c:v>69.602125146822786</c:v>
                </c:pt>
                <c:pt idx="18">
                  <c:v>70.10579063454982</c:v>
                </c:pt>
                <c:pt idx="19">
                  <c:v>27.659574468085108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125184"/>
        <c:axId val="60126720"/>
      </c:lineChart>
      <c:catAx>
        <c:axId val="60117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60119296"/>
        <c:crosses val="autoZero"/>
        <c:auto val="0"/>
        <c:lblAlgn val="ctr"/>
        <c:lblOffset val="100"/>
        <c:tickMarkSkip val="1"/>
        <c:noMultiLvlLbl val="0"/>
      </c:catAx>
      <c:valAx>
        <c:axId val="60119296"/>
        <c:scaling>
          <c:orientation val="minMax"/>
        </c:scaling>
        <c:delete val="0"/>
        <c:axPos val="l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t-BR"/>
          </a:p>
        </c:txPr>
        <c:crossAx val="60117376"/>
        <c:crosses val="autoZero"/>
        <c:crossBetween val="between"/>
        <c:majorUnit val="20"/>
      </c:valAx>
      <c:catAx>
        <c:axId val="60125184"/>
        <c:scaling>
          <c:orientation val="minMax"/>
        </c:scaling>
        <c:delete val="1"/>
        <c:axPos val="b"/>
        <c:majorTickMark val="out"/>
        <c:minorTickMark val="none"/>
        <c:tickLblPos val="none"/>
        <c:crossAx val="60126720"/>
        <c:crosses val="autoZero"/>
        <c:auto val="0"/>
        <c:lblAlgn val="ctr"/>
        <c:lblOffset val="100"/>
        <c:noMultiLvlLbl val="0"/>
      </c:catAx>
      <c:valAx>
        <c:axId val="60126720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60125184"/>
        <c:crosses val="autoZero"/>
        <c:crossBetween val="between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565498577663485"/>
          <c:y val="0.89454545454545453"/>
          <c:w val="0.64560911438956148"/>
          <c:h val="7.272727272727272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BR"/>
    </a:p>
  </c:txPr>
  <c:printSettings>
    <c:headerFooter alignWithMargins="0"/>
    <c:pageMargins b="0.984251969" l="0.78740157499999996" r="0.78740157499999996" t="0.984251969" header="0.49212598499999999" footer="0.49212598499999999"/>
    <c:pageSetup paperSize="9" orientation="landscape" horizontalDpi="-3" verticalDpi="-3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14</xdr:row>
      <xdr:rowOff>76200</xdr:rowOff>
    </xdr:from>
    <xdr:to>
      <xdr:col>12</xdr:col>
      <xdr:colOff>247650</xdr:colOff>
      <xdr:row>29</xdr:row>
      <xdr:rowOff>0</xdr:rowOff>
    </xdr:to>
    <xdr:graphicFrame macro="">
      <xdr:nvGraphicFramePr>
        <xdr:cNvPr id="204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38100</xdr:colOff>
      <xdr:row>20</xdr:row>
      <xdr:rowOff>133350</xdr:rowOff>
    </xdr:from>
    <xdr:to>
      <xdr:col>6</xdr:col>
      <xdr:colOff>95250</xdr:colOff>
      <xdr:row>22</xdr:row>
      <xdr:rowOff>66675</xdr:rowOff>
    </xdr:to>
    <xdr:sp macro="" textlink="">
      <xdr:nvSpPr>
        <xdr:cNvPr id="2051" name="CaixaDeTexto 1"/>
        <xdr:cNvSpPr txBox="1">
          <a:spLocks noChangeArrowheads="1"/>
        </xdr:cNvSpPr>
      </xdr:nvSpPr>
      <xdr:spPr bwMode="auto">
        <a:xfrm>
          <a:off x="3190875" y="3943350"/>
          <a:ext cx="7143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ETE Navegantes </a:t>
          </a:r>
        </a:p>
      </xdr:txBody>
    </xdr:sp>
    <xdr:clientData/>
  </xdr:twoCellAnchor>
  <xdr:oneCellAnchor>
    <xdr:from>
      <xdr:col>4</xdr:col>
      <xdr:colOff>228878</xdr:colOff>
      <xdr:row>21</xdr:row>
      <xdr:rowOff>123825</xdr:rowOff>
    </xdr:from>
    <xdr:ext cx="620684" cy="357662"/>
    <xdr:sp macro="" textlink="">
      <xdr:nvSpPr>
        <xdr:cNvPr id="6" name="CaixaDeTexto 5"/>
        <xdr:cNvSpPr txBox="1"/>
      </xdr:nvSpPr>
      <xdr:spPr>
        <a:xfrm>
          <a:off x="2829203" y="4171950"/>
          <a:ext cx="620684" cy="3576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900" b="1">
              <a:latin typeface="Times New Roman" pitchFamily="18" charset="0"/>
              <a:cs typeface="Times New Roman" pitchFamily="18" charset="0"/>
            </a:rPr>
            <a:t>ETE </a:t>
          </a:r>
        </a:p>
        <a:p>
          <a:pPr algn="ctr"/>
          <a:r>
            <a:rPr lang="pt-BR" sz="900" b="1">
              <a:latin typeface="Times New Roman" pitchFamily="18" charset="0"/>
              <a:cs typeface="Times New Roman" pitchFamily="18" charset="0"/>
            </a:rPr>
            <a:t>Ipanema</a:t>
          </a:r>
          <a:endParaRPr lang="pt-BR" sz="900" b="1" baseline="0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oneCellAnchor>
    <xdr:from>
      <xdr:col>3</xdr:col>
      <xdr:colOff>180975</xdr:colOff>
      <xdr:row>20</xdr:row>
      <xdr:rowOff>228600</xdr:rowOff>
    </xdr:from>
    <xdr:ext cx="760503" cy="534762"/>
    <xdr:sp macro="" textlink="">
      <xdr:nvSpPr>
        <xdr:cNvPr id="9" name="CaixaDeTexto 8"/>
        <xdr:cNvSpPr txBox="1"/>
      </xdr:nvSpPr>
      <xdr:spPr>
        <a:xfrm>
          <a:off x="6324600" y="2438400"/>
          <a:ext cx="787991" cy="5347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1000" b="0">
              <a:latin typeface="Times New Roman" pitchFamily="18" charset="0"/>
              <a:cs typeface="Times New Roman" pitchFamily="18" charset="0"/>
            </a:rPr>
            <a:t>ETEs</a:t>
          </a:r>
        </a:p>
        <a:p>
          <a:pPr algn="ctr"/>
          <a:r>
            <a:rPr lang="pt-BR" sz="1000" b="0">
              <a:latin typeface="Times New Roman" pitchFamily="18" charset="0"/>
              <a:cs typeface="Times New Roman" pitchFamily="18" charset="0"/>
            </a:rPr>
            <a:t> Lami e</a:t>
          </a:r>
        </a:p>
        <a:p>
          <a:pPr algn="ctr"/>
          <a:r>
            <a:rPr lang="pt-BR" sz="1000" b="0">
              <a:latin typeface="Times New Roman" pitchFamily="18" charset="0"/>
              <a:cs typeface="Times New Roman" pitchFamily="18" charset="0"/>
            </a:rPr>
            <a:t>Esmeralda</a:t>
          </a:r>
        </a:p>
      </xdr:txBody>
    </xdr:sp>
    <xdr:clientData/>
  </xdr:oneCellAnchor>
  <xdr:oneCellAnchor>
    <xdr:from>
      <xdr:col>6</xdr:col>
      <xdr:colOff>95250</xdr:colOff>
      <xdr:row>20</xdr:row>
      <xdr:rowOff>104775</xdr:rowOff>
    </xdr:from>
    <xdr:ext cx="836511" cy="387286"/>
    <xdr:sp macro="" textlink="">
      <xdr:nvSpPr>
        <xdr:cNvPr id="10" name="CaixaDeTexto 9"/>
        <xdr:cNvSpPr txBox="1"/>
      </xdr:nvSpPr>
      <xdr:spPr>
        <a:xfrm>
          <a:off x="3905250" y="3914775"/>
          <a:ext cx="836511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000" b="1">
              <a:latin typeface="Times New Roman" pitchFamily="18" charset="0"/>
              <a:cs typeface="Times New Roman" pitchFamily="18" charset="0"/>
            </a:rPr>
            <a:t>ETE </a:t>
          </a:r>
        </a:p>
        <a:p>
          <a:pPr algn="ctr"/>
          <a:r>
            <a:rPr lang="pt-BR" sz="1000" b="1">
              <a:latin typeface="Times New Roman" pitchFamily="18" charset="0"/>
              <a:cs typeface="Times New Roman" pitchFamily="18" charset="0"/>
            </a:rPr>
            <a:t>Belém</a:t>
          </a:r>
          <a:r>
            <a:rPr lang="pt-BR" sz="1000" b="1" baseline="0">
              <a:latin typeface="Times New Roman" pitchFamily="18" charset="0"/>
              <a:cs typeface="Times New Roman" pitchFamily="18" charset="0"/>
            </a:rPr>
            <a:t> Novo</a:t>
          </a:r>
          <a:endParaRPr lang="pt-BR" sz="1000" b="1">
            <a:latin typeface="Times New Roman" pitchFamily="18" charset="0"/>
            <a:cs typeface="Times New Roman" pitchFamily="18" charset="0"/>
          </a:endParaRPr>
        </a:p>
      </xdr:txBody>
    </xdr:sp>
    <xdr:clientData/>
  </xdr:oneCellAnchor>
  <xdr:twoCellAnchor editAs="oneCell">
    <xdr:from>
      <xdr:col>8</xdr:col>
      <xdr:colOff>161925</xdr:colOff>
      <xdr:row>14</xdr:row>
      <xdr:rowOff>190499</xdr:rowOff>
    </xdr:from>
    <xdr:to>
      <xdr:col>9</xdr:col>
      <xdr:colOff>485775</xdr:colOff>
      <xdr:row>17</xdr:row>
      <xdr:rowOff>142875</xdr:rowOff>
    </xdr:to>
    <xdr:sp macro="" textlink="">
      <xdr:nvSpPr>
        <xdr:cNvPr id="2055" name="CaixaDeTexto 10"/>
        <xdr:cNvSpPr txBox="1">
          <a:spLocks noChangeArrowheads="1"/>
        </xdr:cNvSpPr>
      </xdr:nvSpPr>
      <xdr:spPr bwMode="auto">
        <a:xfrm>
          <a:off x="5076825" y="2857499"/>
          <a:ext cx="933450" cy="523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Sarandi</a:t>
          </a:r>
        </a:p>
        <a:p>
          <a:pPr algn="ctr" rtl="0">
            <a:defRPr sz="1000"/>
          </a:pPr>
          <a:r>
            <a:rPr lang="pt-BR" sz="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|--------------------|</a:t>
          </a:r>
        </a:p>
      </xdr:txBody>
    </xdr:sp>
    <xdr:clientData/>
  </xdr:twoCellAnchor>
  <xdr:oneCellAnchor>
    <xdr:from>
      <xdr:col>9</xdr:col>
      <xdr:colOff>442485</xdr:colOff>
      <xdr:row>14</xdr:row>
      <xdr:rowOff>114300</xdr:rowOff>
    </xdr:from>
    <xdr:ext cx="811505" cy="534762"/>
    <xdr:sp macro="" textlink="">
      <xdr:nvSpPr>
        <xdr:cNvPr id="12" name="CaixaDeTexto 11"/>
        <xdr:cNvSpPr txBox="1"/>
      </xdr:nvSpPr>
      <xdr:spPr>
        <a:xfrm>
          <a:off x="5966985" y="2781300"/>
          <a:ext cx="811505" cy="53476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pt-BR" sz="1000" b="1">
              <a:latin typeface="Times New Roman" pitchFamily="18" charset="0"/>
              <a:cs typeface="Times New Roman" pitchFamily="18" charset="0"/>
            </a:rPr>
            <a:t>ETEs</a:t>
          </a:r>
        </a:p>
        <a:p>
          <a:pPr algn="ctr"/>
          <a:r>
            <a:rPr lang="pt-BR" sz="1000" b="1">
              <a:latin typeface="Times New Roman" pitchFamily="18" charset="0"/>
              <a:cs typeface="Times New Roman" pitchFamily="18" charset="0"/>
            </a:rPr>
            <a:t>Sarandi e</a:t>
          </a:r>
        </a:p>
        <a:p>
          <a:pPr algn="ctr"/>
          <a:r>
            <a:rPr lang="pt-BR" sz="1000" b="1">
              <a:latin typeface="Times New Roman" pitchFamily="18" charset="0"/>
              <a:cs typeface="Times New Roman" pitchFamily="18" charset="0"/>
            </a:rPr>
            <a:t>Navegantes</a:t>
          </a:r>
        </a:p>
      </xdr:txBody>
    </xdr:sp>
    <xdr:clientData/>
  </xdr:oneCellAnchor>
  <xdr:oneCellAnchor>
    <xdr:from>
      <xdr:col>16</xdr:col>
      <xdr:colOff>323850</xdr:colOff>
      <xdr:row>1</xdr:row>
      <xdr:rowOff>180975</xdr:rowOff>
    </xdr:from>
    <xdr:ext cx="184731" cy="264560"/>
    <xdr:sp macro="" textlink="">
      <xdr:nvSpPr>
        <xdr:cNvPr id="13" name="CaixaDeTexto 12"/>
        <xdr:cNvSpPr txBox="1"/>
      </xdr:nvSpPr>
      <xdr:spPr>
        <a:xfrm>
          <a:off x="10077450" y="37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10</xdr:col>
      <xdr:colOff>619125</xdr:colOff>
      <xdr:row>14</xdr:row>
      <xdr:rowOff>142875</xdr:rowOff>
    </xdr:from>
    <xdr:to>
      <xdr:col>11</xdr:col>
      <xdr:colOff>495300</xdr:colOff>
      <xdr:row>18</xdr:row>
      <xdr:rowOff>85725</xdr:rowOff>
    </xdr:to>
    <xdr:sp macro="" textlink="">
      <xdr:nvSpPr>
        <xdr:cNvPr id="2058" name="CaixaDeTexto 14"/>
        <xdr:cNvSpPr txBox="1">
          <a:spLocks noChangeArrowheads="1"/>
        </xdr:cNvSpPr>
      </xdr:nvSpPr>
      <xdr:spPr bwMode="auto">
        <a:xfrm>
          <a:off x="6753225" y="2809875"/>
          <a:ext cx="5143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ETE Nova </a:t>
          </a:r>
        </a:p>
        <a:p>
          <a:pPr algn="l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Rubem Berta</a:t>
          </a:r>
        </a:p>
        <a:p>
          <a:pPr algn="l" rtl="0">
            <a:defRPr sz="1000"/>
          </a:pPr>
          <a:endParaRPr lang="pt-BR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oneCellAnchor>
    <xdr:from>
      <xdr:col>2</xdr:col>
      <xdr:colOff>95250</xdr:colOff>
      <xdr:row>20</xdr:row>
      <xdr:rowOff>180975</xdr:rowOff>
    </xdr:from>
    <xdr:ext cx="753489" cy="888320"/>
    <xdr:sp macro="" textlink="">
      <xdr:nvSpPr>
        <xdr:cNvPr id="17" name="CaixaDeTexto 16"/>
        <xdr:cNvSpPr txBox="1"/>
      </xdr:nvSpPr>
      <xdr:spPr>
        <a:xfrm>
          <a:off x="5638800" y="1952625"/>
          <a:ext cx="753489" cy="888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pt-BR" sz="900" b="0">
              <a:latin typeface="Times New Roman" pitchFamily="18" charset="0"/>
              <a:cs typeface="Times New Roman" pitchFamily="18" charset="0"/>
            </a:rPr>
            <a:t>ETEs</a:t>
          </a:r>
        </a:p>
        <a:p>
          <a:pPr algn="ctr"/>
          <a:r>
            <a:rPr lang="pt-BR" sz="900" b="0">
              <a:latin typeface="Times New Roman" pitchFamily="18" charset="0"/>
              <a:cs typeface="Times New Roman" pitchFamily="18" charset="0"/>
            </a:rPr>
            <a:t>Cavalhada, </a:t>
          </a:r>
        </a:p>
        <a:p>
          <a:pPr algn="ctr"/>
          <a:r>
            <a:rPr lang="pt-BR" sz="900" b="0">
              <a:latin typeface="Times New Roman" pitchFamily="18" charset="0"/>
              <a:cs typeface="Times New Roman" pitchFamily="18" charset="0"/>
            </a:rPr>
            <a:t>Rubem Berta, </a:t>
          </a:r>
        </a:p>
        <a:p>
          <a:pPr algn="ctr"/>
          <a:r>
            <a:rPr lang="pt-BR" sz="900" b="0">
              <a:latin typeface="Times New Roman" pitchFamily="18" charset="0"/>
              <a:cs typeface="Times New Roman" pitchFamily="18" charset="0"/>
            </a:rPr>
            <a:t>Arvoredo </a:t>
          </a:r>
        </a:p>
        <a:p>
          <a:pPr algn="ctr"/>
          <a:r>
            <a:rPr lang="pt-BR" sz="900" b="0">
              <a:latin typeface="Times New Roman" pitchFamily="18" charset="0"/>
              <a:cs typeface="Times New Roman" pitchFamily="18" charset="0"/>
            </a:rPr>
            <a:t>e Bosque </a:t>
          </a:r>
        </a:p>
      </xdr:txBody>
    </xdr:sp>
    <xdr:clientData/>
  </xdr:oneCellAnchor>
  <xdr:twoCellAnchor>
    <xdr:from>
      <xdr:col>6</xdr:col>
      <xdr:colOff>495300</xdr:colOff>
      <xdr:row>15</xdr:row>
      <xdr:rowOff>114300</xdr:rowOff>
    </xdr:from>
    <xdr:to>
      <xdr:col>8</xdr:col>
      <xdr:colOff>57150</xdr:colOff>
      <xdr:row>17</xdr:row>
      <xdr:rowOff>123825</xdr:rowOff>
    </xdr:to>
    <xdr:sp macro="" textlink="">
      <xdr:nvSpPr>
        <xdr:cNvPr id="1025" name="Caixa de Texto 2"/>
        <xdr:cNvSpPr txBox="1">
          <a:spLocks noChangeArrowheads="1"/>
        </xdr:cNvSpPr>
      </xdr:nvSpPr>
      <xdr:spPr bwMode="auto">
        <a:xfrm>
          <a:off x="4305300" y="2971800"/>
          <a:ext cx="666750" cy="3905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ETE</a:t>
          </a:r>
        </a:p>
        <a:p>
          <a:pPr algn="ctr" rtl="0"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Serraria</a:t>
          </a:r>
        </a:p>
        <a:p>
          <a:pPr algn="l" rtl="0">
            <a:defRPr sz="1000"/>
          </a:pPr>
          <a:endParaRPr lang="pt-BR" sz="800" b="0" i="0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0.88425</cdr:x>
      <cdr:y>0.87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247775" y="1685925"/>
          <a:ext cx="733425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6</xdr:row>
      <xdr:rowOff>57150</xdr:rowOff>
    </xdr:from>
    <xdr:to>
      <xdr:col>16</xdr:col>
      <xdr:colOff>371475</xdr:colOff>
      <xdr:row>24</xdr:row>
      <xdr:rowOff>114300</xdr:rowOff>
    </xdr:to>
    <xdr:graphicFrame macro="">
      <xdr:nvGraphicFramePr>
        <xdr:cNvPr id="5121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27</xdr:row>
      <xdr:rowOff>47625</xdr:rowOff>
    </xdr:from>
    <xdr:to>
      <xdr:col>11</xdr:col>
      <xdr:colOff>66675</xdr:colOff>
      <xdr:row>41</xdr:row>
      <xdr:rowOff>0</xdr:rowOff>
    </xdr:to>
    <xdr:graphicFrame macro="">
      <xdr:nvGraphicFramePr>
        <xdr:cNvPr id="102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S%20E%20GRAFICOS%20FINAI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F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"/>
      <sheetName val="TAB 2"/>
      <sheetName val="Tab 3"/>
      <sheetName val="Gráfico 1"/>
      <sheetName val="Grafico 2"/>
      <sheetName val="Plan3"/>
    </sheetNames>
    <sheetDataSet>
      <sheetData sheetId="0" refreshError="1"/>
      <sheetData sheetId="1" refreshError="1"/>
      <sheetData sheetId="2" refreshError="1"/>
      <sheetData sheetId="3">
        <row r="2">
          <cell r="A2">
            <v>1989</v>
          </cell>
        </row>
        <row r="3">
          <cell r="A3">
            <v>1990</v>
          </cell>
        </row>
        <row r="4">
          <cell r="A4">
            <v>1997</v>
          </cell>
        </row>
        <row r="5">
          <cell r="A5">
            <v>2000</v>
          </cell>
        </row>
        <row r="6">
          <cell r="A6">
            <v>2002</v>
          </cell>
        </row>
        <row r="7">
          <cell r="A7">
            <v>2012</v>
          </cell>
        </row>
        <row r="8">
          <cell r="A8">
            <v>2014</v>
          </cell>
        </row>
        <row r="9">
          <cell r="A9">
            <v>2017</v>
          </cell>
        </row>
        <row r="10">
          <cell r="A10">
            <v>2024</v>
          </cell>
        </row>
        <row r="11">
          <cell r="A11">
            <v>2027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AS  eETE"/>
    </sheetNames>
    <sheetDataSet>
      <sheetData sheetId="0">
        <row r="13">
          <cell r="B13" t="str">
            <v>Capacidade das ETEs</v>
          </cell>
          <cell r="C13" t="str">
            <v>Esgoto Tratado</v>
          </cell>
        </row>
        <row r="14">
          <cell r="A14">
            <v>1995</v>
          </cell>
          <cell r="B14">
            <v>5</v>
          </cell>
          <cell r="C14">
            <v>2.5</v>
          </cell>
        </row>
        <row r="15">
          <cell r="A15">
            <v>1996</v>
          </cell>
          <cell r="B15">
            <v>5</v>
          </cell>
          <cell r="C15">
            <v>4.18</v>
          </cell>
        </row>
        <row r="16">
          <cell r="A16">
            <v>1997</v>
          </cell>
          <cell r="B16">
            <v>15</v>
          </cell>
        </row>
        <row r="17">
          <cell r="A17">
            <v>1998</v>
          </cell>
          <cell r="B17">
            <v>15</v>
          </cell>
        </row>
        <row r="18">
          <cell r="A18">
            <v>1999</v>
          </cell>
          <cell r="B18">
            <v>15</v>
          </cell>
        </row>
        <row r="19">
          <cell r="A19">
            <v>2000</v>
          </cell>
          <cell r="B19">
            <v>25</v>
          </cell>
          <cell r="C19">
            <v>4.24</v>
          </cell>
        </row>
        <row r="20">
          <cell r="A20">
            <v>2001</v>
          </cell>
          <cell r="B20">
            <v>25</v>
          </cell>
          <cell r="C20">
            <v>10.210000000000001</v>
          </cell>
        </row>
        <row r="21">
          <cell r="A21">
            <v>2002</v>
          </cell>
          <cell r="B21">
            <v>27</v>
          </cell>
          <cell r="C21">
            <v>14.1</v>
          </cell>
        </row>
        <row r="22">
          <cell r="A22">
            <v>2003</v>
          </cell>
          <cell r="B22">
            <v>27</v>
          </cell>
          <cell r="C22">
            <v>18.7</v>
          </cell>
        </row>
        <row r="23">
          <cell r="A23">
            <v>2004</v>
          </cell>
          <cell r="B23">
            <v>27</v>
          </cell>
          <cell r="C23">
            <v>16.100000000000001</v>
          </cell>
        </row>
        <row r="24">
          <cell r="A24">
            <v>2005</v>
          </cell>
          <cell r="B24">
            <v>27</v>
          </cell>
          <cell r="C24">
            <v>16.8</v>
          </cell>
        </row>
        <row r="25">
          <cell r="A25">
            <v>2006</v>
          </cell>
          <cell r="B25">
            <v>27</v>
          </cell>
          <cell r="C25">
            <v>20.6</v>
          </cell>
        </row>
        <row r="26">
          <cell r="A26">
            <v>2007</v>
          </cell>
          <cell r="B26">
            <v>27</v>
          </cell>
          <cell r="C26">
            <v>17.399999999999999</v>
          </cell>
        </row>
        <row r="27">
          <cell r="A27">
            <v>2008</v>
          </cell>
          <cell r="B27">
            <v>27</v>
          </cell>
          <cell r="C27">
            <v>16.8</v>
          </cell>
        </row>
        <row r="28">
          <cell r="A28">
            <v>2009</v>
          </cell>
          <cell r="B28">
            <v>27</v>
          </cell>
          <cell r="C28">
            <v>18.100000000000001</v>
          </cell>
        </row>
        <row r="29">
          <cell r="A29">
            <v>2010</v>
          </cell>
          <cell r="B29">
            <v>27</v>
          </cell>
          <cell r="C29">
            <v>17.7</v>
          </cell>
        </row>
        <row r="30">
          <cell r="A30">
            <v>2011</v>
          </cell>
          <cell r="B30">
            <v>27</v>
          </cell>
          <cell r="C30">
            <v>18.5</v>
          </cell>
        </row>
        <row r="31">
          <cell r="A31">
            <v>2012</v>
          </cell>
          <cell r="B31">
            <v>77</v>
          </cell>
          <cell r="C31">
            <v>19</v>
          </cell>
        </row>
        <row r="32">
          <cell r="A32">
            <v>2013</v>
          </cell>
          <cell r="B32">
            <v>77</v>
          </cell>
          <cell r="C32">
            <v>18.2</v>
          </cell>
        </row>
        <row r="33">
          <cell r="A33">
            <v>2014</v>
          </cell>
          <cell r="B33">
            <v>80</v>
          </cell>
          <cell r="C33">
            <v>33.700000000000003</v>
          </cell>
        </row>
        <row r="34">
          <cell r="A34">
            <v>2015</v>
          </cell>
          <cell r="B34">
            <v>80</v>
          </cell>
          <cell r="C34">
            <v>56.5</v>
          </cell>
        </row>
        <row r="35">
          <cell r="A35">
            <v>2017</v>
          </cell>
          <cell r="B35">
            <v>83</v>
          </cell>
        </row>
        <row r="36">
          <cell r="A36">
            <v>2024</v>
          </cell>
          <cell r="B36">
            <v>94</v>
          </cell>
        </row>
        <row r="37">
          <cell r="A37">
            <v>2027</v>
          </cell>
          <cell r="B37">
            <v>99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G30" sqref="G30"/>
    </sheetView>
  </sheetViews>
  <sheetFormatPr defaultRowHeight="15" x14ac:dyDescent="0.25"/>
  <cols>
    <col min="1" max="1" width="4.85546875" customWidth="1"/>
    <col min="2" max="2" width="6.28515625" customWidth="1"/>
    <col min="3" max="3" width="8" customWidth="1"/>
    <col min="4" max="4" width="7.140625" customWidth="1"/>
    <col min="5" max="5" width="7.7109375" customWidth="1"/>
    <col min="6" max="6" width="6.5703125" customWidth="1"/>
    <col min="7" max="7" width="7.42578125" customWidth="1"/>
    <col min="8" max="8" width="6.42578125" customWidth="1"/>
    <col min="9" max="9" width="7.28515625" customWidth="1"/>
    <col min="10" max="10" width="8.42578125" customWidth="1"/>
    <col min="11" max="11" width="9.7109375" customWidth="1"/>
  </cols>
  <sheetData>
    <row r="1" spans="1:11" ht="24" customHeight="1" x14ac:dyDescent="0.25">
      <c r="A1" s="111" t="s">
        <v>31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pans="1:11" ht="34.5" customHeight="1" x14ac:dyDescent="0.25">
      <c r="A2" s="112" t="s">
        <v>11</v>
      </c>
      <c r="B2" s="114" t="s">
        <v>34</v>
      </c>
      <c r="C2" s="115"/>
      <c r="D2" s="115"/>
      <c r="E2" s="116"/>
      <c r="F2" s="117" t="s">
        <v>10</v>
      </c>
      <c r="G2" s="118"/>
      <c r="H2" s="119" t="s">
        <v>32</v>
      </c>
      <c r="I2" s="119"/>
      <c r="J2" s="114" t="s">
        <v>33</v>
      </c>
      <c r="K2" s="115"/>
    </row>
    <row r="3" spans="1:11" ht="19.5" customHeight="1" x14ac:dyDescent="0.25">
      <c r="A3" s="113"/>
      <c r="B3" s="19" t="s">
        <v>6</v>
      </c>
      <c r="C3" s="19" t="s">
        <v>7</v>
      </c>
      <c r="D3" s="19" t="s">
        <v>8</v>
      </c>
      <c r="E3" s="19" t="s">
        <v>9</v>
      </c>
      <c r="F3" s="19" t="s">
        <v>6</v>
      </c>
      <c r="G3" s="19" t="s">
        <v>7</v>
      </c>
      <c r="H3" s="19" t="s">
        <v>6</v>
      </c>
      <c r="I3" s="19" t="s">
        <v>7</v>
      </c>
      <c r="J3" s="31" t="s">
        <v>28</v>
      </c>
      <c r="K3" s="32" t="s">
        <v>29</v>
      </c>
    </row>
    <row r="4" spans="1:11" ht="12" customHeight="1" x14ac:dyDescent="0.25">
      <c r="A4" s="33">
        <v>1995</v>
      </c>
      <c r="B4" s="23">
        <v>36.760735260762026</v>
      </c>
      <c r="C4" s="25">
        <v>24.929240737869367</v>
      </c>
      <c r="D4" s="34" t="s">
        <v>3</v>
      </c>
      <c r="E4" s="23">
        <v>61.689975998631397</v>
      </c>
      <c r="F4" s="22">
        <v>100</v>
      </c>
      <c r="G4" s="22">
        <v>100</v>
      </c>
      <c r="H4" s="22">
        <v>59.589478948050768</v>
      </c>
      <c r="I4" s="22">
        <v>40.410521051949225</v>
      </c>
      <c r="J4" s="35" t="s">
        <v>3</v>
      </c>
      <c r="K4" s="35" t="s">
        <v>3</v>
      </c>
    </row>
    <row r="5" spans="1:11" ht="12" customHeight="1" x14ac:dyDescent="0.25">
      <c r="A5" s="33">
        <v>1996</v>
      </c>
      <c r="B5" s="23">
        <v>32.54927009416209</v>
      </c>
      <c r="C5" s="25">
        <v>29.924462365593396</v>
      </c>
      <c r="D5" s="34" t="s">
        <v>3</v>
      </c>
      <c r="E5" s="23">
        <v>62.473732459755489</v>
      </c>
      <c r="F5" s="22">
        <v>88.543577442817906</v>
      </c>
      <c r="G5" s="22">
        <v>120.0376003435031</v>
      </c>
      <c r="H5" s="22">
        <v>52.100729078624795</v>
      </c>
      <c r="I5" s="22">
        <v>47.899270921375191</v>
      </c>
      <c r="J5" s="35" t="s">
        <v>3</v>
      </c>
      <c r="K5" s="35" t="s">
        <v>3</v>
      </c>
    </row>
    <row r="6" spans="1:11" ht="12" customHeight="1" x14ac:dyDescent="0.25">
      <c r="A6" s="33">
        <v>1997</v>
      </c>
      <c r="B6" s="23">
        <v>50.797893759440605</v>
      </c>
      <c r="C6" s="25">
        <v>30.479755610966706</v>
      </c>
      <c r="D6" s="34" t="s">
        <v>3</v>
      </c>
      <c r="E6" s="23">
        <v>81.277649370407318</v>
      </c>
      <c r="F6" s="22">
        <v>138.18519515212654</v>
      </c>
      <c r="G6" s="22">
        <v>122.26507791176205</v>
      </c>
      <c r="H6" s="22">
        <v>62.499216147281686</v>
      </c>
      <c r="I6" s="22">
        <v>37.5007838527183</v>
      </c>
      <c r="J6" s="35" t="s">
        <v>3</v>
      </c>
      <c r="K6" s="35" t="s">
        <v>3</v>
      </c>
    </row>
    <row r="7" spans="1:11" ht="12" customHeight="1" x14ac:dyDescent="0.25">
      <c r="A7" s="33">
        <v>1998</v>
      </c>
      <c r="B7" s="23">
        <v>49.168254950745556</v>
      </c>
      <c r="C7" s="25">
        <v>63.919635929215183</v>
      </c>
      <c r="D7" s="23">
        <v>5.4394831708319193</v>
      </c>
      <c r="E7" s="23">
        <v>118.52737405079264</v>
      </c>
      <c r="F7" s="22">
        <v>133.75209881404948</v>
      </c>
      <c r="G7" s="22">
        <v>256.40426277450365</v>
      </c>
      <c r="H7" s="22">
        <v>41.482615593656398</v>
      </c>
      <c r="I7" s="22">
        <v>53.928163380911187</v>
      </c>
      <c r="J7" s="23">
        <v>53.241057765490829</v>
      </c>
      <c r="K7" s="23">
        <v>46.758942234509185</v>
      </c>
    </row>
    <row r="8" spans="1:11" ht="12" customHeight="1" x14ac:dyDescent="0.25">
      <c r="A8" s="33">
        <v>1999</v>
      </c>
      <c r="B8" s="23">
        <v>37.178769559815791</v>
      </c>
      <c r="C8" s="25">
        <v>37.38761432907723</v>
      </c>
      <c r="D8" s="23">
        <v>6.7652576062882321</v>
      </c>
      <c r="E8" s="23">
        <v>81.331641495181245</v>
      </c>
      <c r="F8" s="22">
        <v>101.13717610947779</v>
      </c>
      <c r="G8" s="22">
        <v>149.97494196557167</v>
      </c>
      <c r="H8" s="22">
        <v>45.712552797816784</v>
      </c>
      <c r="I8" s="22">
        <v>45.969334494856327</v>
      </c>
      <c r="J8" s="23">
        <v>61.155717784724985</v>
      </c>
      <c r="K8" s="23">
        <v>38.844282215275008</v>
      </c>
    </row>
    <row r="9" spans="1:11" ht="12" customHeight="1" x14ac:dyDescent="0.25">
      <c r="A9" s="33">
        <v>2000</v>
      </c>
      <c r="B9" s="23">
        <v>31.119721606781656</v>
      </c>
      <c r="C9" s="25">
        <v>24.017457861245177</v>
      </c>
      <c r="D9" s="23">
        <v>5.4183537684034446</v>
      </c>
      <c r="E9" s="23">
        <v>60.555533236430286</v>
      </c>
      <c r="F9" s="22">
        <v>84.654785564092023</v>
      </c>
      <c r="G9" s="22">
        <v>96.342516460041537</v>
      </c>
      <c r="H9" s="22">
        <v>51.390384897246669</v>
      </c>
      <c r="I9" s="22">
        <v>39.661871636853562</v>
      </c>
      <c r="J9" s="23">
        <v>66.095698404110678</v>
      </c>
      <c r="K9" s="23">
        <v>33.904301595889308</v>
      </c>
    </row>
    <row r="10" spans="1:11" ht="12" customHeight="1" x14ac:dyDescent="0.25">
      <c r="A10" s="33">
        <v>2001</v>
      </c>
      <c r="B10" s="23">
        <v>18.955219503257204</v>
      </c>
      <c r="C10" s="25">
        <v>16.228241143199252</v>
      </c>
      <c r="D10" s="23">
        <v>2.4377400975751007</v>
      </c>
      <c r="E10" s="23">
        <v>37.621200744031555</v>
      </c>
      <c r="F10" s="22">
        <v>51.563765982368103</v>
      </c>
      <c r="G10" s="22">
        <v>65.097213805422271</v>
      </c>
      <c r="H10" s="22">
        <v>50.384408600420258</v>
      </c>
      <c r="I10" s="22">
        <v>43.135893651065338</v>
      </c>
      <c r="J10" s="23">
        <v>78.08409781823363</v>
      </c>
      <c r="K10" s="23">
        <v>21.915902181766356</v>
      </c>
    </row>
    <row r="11" spans="1:11" ht="12" customHeight="1" x14ac:dyDescent="0.25">
      <c r="A11" s="33">
        <v>2002</v>
      </c>
      <c r="B11" s="23">
        <v>18.191867443890864</v>
      </c>
      <c r="C11" s="23">
        <v>16.822807061519089</v>
      </c>
      <c r="D11" s="23">
        <v>2.3115774772339881</v>
      </c>
      <c r="E11" s="23">
        <v>37.326251982643939</v>
      </c>
      <c r="F11" s="22">
        <v>49.48722411248572</v>
      </c>
      <c r="G11" s="22">
        <v>67.482227952349945</v>
      </c>
      <c r="H11" s="22">
        <v>48.737460842170186</v>
      </c>
      <c r="I11" s="22">
        <v>45.069639109068341</v>
      </c>
      <c r="J11" s="23">
        <v>92.915115260182759</v>
      </c>
      <c r="K11" s="23">
        <v>7.0848847398172445</v>
      </c>
    </row>
    <row r="12" spans="1:11" ht="12" customHeight="1" x14ac:dyDescent="0.25">
      <c r="A12" s="33">
        <v>2003</v>
      </c>
      <c r="B12" s="23">
        <v>21.379981849257963</v>
      </c>
      <c r="C12" s="23">
        <v>14.160773864833313</v>
      </c>
      <c r="D12" s="23">
        <v>5.4986791925276668</v>
      </c>
      <c r="E12" s="23">
        <v>41.039434906618936</v>
      </c>
      <c r="F12" s="22">
        <v>58.159831944598515</v>
      </c>
      <c r="G12" s="22">
        <v>56.803871460561759</v>
      </c>
      <c r="H12" s="22">
        <v>52.096189671972667</v>
      </c>
      <c r="I12" s="22">
        <v>34.505284726884554</v>
      </c>
      <c r="J12" s="23">
        <v>99.02718137624349</v>
      </c>
      <c r="K12" s="23">
        <v>0.97281862375651096</v>
      </c>
    </row>
    <row r="13" spans="1:11" ht="12" customHeight="1" x14ac:dyDescent="0.25">
      <c r="A13" s="33">
        <v>2004</v>
      </c>
      <c r="B13" s="23">
        <v>17.537756481764387</v>
      </c>
      <c r="C13" s="23">
        <v>10.218053315417253</v>
      </c>
      <c r="D13" s="23">
        <v>3.9244619806620067</v>
      </c>
      <c r="E13" s="23">
        <v>31.680271777843647</v>
      </c>
      <c r="F13" s="22">
        <v>47.707850121496293</v>
      </c>
      <c r="G13" s="22">
        <v>40.988225124302609</v>
      </c>
      <c r="H13" s="22">
        <v>55.358604890598926</v>
      </c>
      <c r="I13" s="22">
        <v>32.253679473051399</v>
      </c>
      <c r="J13" s="23">
        <v>99.608735738159382</v>
      </c>
      <c r="K13" s="23">
        <v>0.39126426184062024</v>
      </c>
    </row>
    <row r="14" spans="1:11" ht="12" customHeight="1" x14ac:dyDescent="0.25">
      <c r="A14" s="33">
        <v>2005</v>
      </c>
      <c r="B14" s="23">
        <v>17.321974123127397</v>
      </c>
      <c r="C14" s="23">
        <v>6.0854783442330334</v>
      </c>
      <c r="D14" s="23">
        <v>5.1048922074040082</v>
      </c>
      <c r="E14" s="23">
        <v>28.512344674764435</v>
      </c>
      <c r="F14" s="22">
        <v>47.120858710398721</v>
      </c>
      <c r="G14" s="22">
        <v>24.411005566602515</v>
      </c>
      <c r="H14" s="22">
        <v>60.752541822555351</v>
      </c>
      <c r="I14" s="22">
        <v>21.343310813786349</v>
      </c>
      <c r="J14" s="23">
        <v>100</v>
      </c>
      <c r="K14" s="23">
        <v>0</v>
      </c>
    </row>
    <row r="15" spans="1:11" ht="12" customHeight="1" x14ac:dyDescent="0.25">
      <c r="A15" s="33">
        <v>2006</v>
      </c>
      <c r="B15" s="23">
        <v>31.607259979074833</v>
      </c>
      <c r="C15" s="23">
        <v>10.375482422892622</v>
      </c>
      <c r="D15" s="23">
        <v>9.0468115154868176</v>
      </c>
      <c r="E15" s="23">
        <v>51.029553917454272</v>
      </c>
      <c r="F15" s="22">
        <v>85.981033172674458</v>
      </c>
      <c r="G15" s="22">
        <v>41.619728943976597</v>
      </c>
      <c r="H15" s="22">
        <v>61.939126550474924</v>
      </c>
      <c r="I15" s="22">
        <v>20.332300846047112</v>
      </c>
      <c r="J15" s="23">
        <v>100</v>
      </c>
      <c r="K15" s="23">
        <v>0</v>
      </c>
    </row>
    <row r="16" spans="1:11" ht="12" customHeight="1" x14ac:dyDescent="0.25">
      <c r="A16" s="33">
        <v>2007</v>
      </c>
      <c r="B16" s="23">
        <v>36.268197030000003</v>
      </c>
      <c r="C16" s="23">
        <v>22.202157120000003</v>
      </c>
      <c r="D16" s="23">
        <v>8.5839471500000002</v>
      </c>
      <c r="E16" s="23">
        <v>67.054301299999992</v>
      </c>
      <c r="F16" s="22">
        <v>98.660151307452892</v>
      </c>
      <c r="G16" s="22">
        <v>89.060703265917269</v>
      </c>
      <c r="H16" s="22">
        <v>54.087800971538883</v>
      </c>
      <c r="I16" s="22">
        <v>33.110712794795766</v>
      </c>
      <c r="J16" s="23">
        <v>84.97666396532864</v>
      </c>
      <c r="K16" s="23">
        <v>15.023336034671351</v>
      </c>
    </row>
    <row r="17" spans="1:11" ht="12" customHeight="1" x14ac:dyDescent="0.25">
      <c r="A17" s="33">
        <v>2008</v>
      </c>
      <c r="B17" s="23">
        <v>17.989172339350887</v>
      </c>
      <c r="C17" s="25">
        <v>33.180691426228577</v>
      </c>
      <c r="D17" s="23">
        <v>7.5300353739498256</v>
      </c>
      <c r="E17" s="23">
        <v>58.699899139529286</v>
      </c>
      <c r="F17" s="22">
        <v>48.935833877491334</v>
      </c>
      <c r="G17" s="22">
        <v>133.09948656328166</v>
      </c>
      <c r="H17" s="22">
        <v>30.646002127858413</v>
      </c>
      <c r="I17" s="22">
        <v>56.525976897095319</v>
      </c>
      <c r="J17" s="23">
        <v>72.380336648845713</v>
      </c>
      <c r="K17" s="23">
        <v>27.619663351154301</v>
      </c>
    </row>
    <row r="18" spans="1:11" ht="12" customHeight="1" x14ac:dyDescent="0.25">
      <c r="A18" s="33">
        <v>2009</v>
      </c>
      <c r="B18" s="23">
        <v>19.362063389958809</v>
      </c>
      <c r="C18" s="25">
        <v>52.003742189851806</v>
      </c>
      <c r="D18" s="23">
        <v>6.7310407196344846</v>
      </c>
      <c r="E18" s="23">
        <v>78.096846299445104</v>
      </c>
      <c r="F18" s="22">
        <v>52.67050088256979</v>
      </c>
      <c r="G18" s="22">
        <v>208.60539932471451</v>
      </c>
      <c r="H18" s="22">
        <v>24.792375502231234</v>
      </c>
      <c r="I18" s="22">
        <v>66.588786428654174</v>
      </c>
      <c r="J18" s="23">
        <v>51.377367514131265</v>
      </c>
      <c r="K18" s="23">
        <v>48.622632485868735</v>
      </c>
    </row>
    <row r="19" spans="1:11" ht="12" customHeight="1" x14ac:dyDescent="0.25">
      <c r="A19" s="33">
        <v>2010</v>
      </c>
      <c r="B19" s="23">
        <v>15.003736378727693</v>
      </c>
      <c r="C19" s="25">
        <v>101.61944058040152</v>
      </c>
      <c r="D19" s="23">
        <v>4.9590917609695477</v>
      </c>
      <c r="E19" s="23">
        <v>121.58226872009875</v>
      </c>
      <c r="F19" s="22">
        <v>40.814570960833045</v>
      </c>
      <c r="G19" s="22">
        <v>407.63151051782353</v>
      </c>
      <c r="H19" s="22">
        <v>12.340398428712184</v>
      </c>
      <c r="I19" s="22">
        <v>83.580806354539433</v>
      </c>
      <c r="J19" s="23">
        <v>40.279223852244954</v>
      </c>
      <c r="K19" s="23">
        <v>59.720776147755053</v>
      </c>
    </row>
    <row r="20" spans="1:11" ht="12" customHeight="1" x14ac:dyDescent="0.25">
      <c r="A20" s="33">
        <v>2011</v>
      </c>
      <c r="B20" s="23">
        <v>16.286863289180147</v>
      </c>
      <c r="C20" s="25">
        <v>126.24361596614646</v>
      </c>
      <c r="D20" s="23">
        <v>6.438859838635298</v>
      </c>
      <c r="E20" s="23">
        <v>148.96933909396193</v>
      </c>
      <c r="F20" s="22">
        <v>44.305053132505087</v>
      </c>
      <c r="G20" s="22">
        <v>506.40778551419351</v>
      </c>
      <c r="H20" s="22">
        <v>10.933030506973827</v>
      </c>
      <c r="I20" s="22">
        <v>84.744697622991211</v>
      </c>
      <c r="J20" s="23">
        <v>39.459713790014369</v>
      </c>
      <c r="K20" s="23">
        <v>60.540286209985638</v>
      </c>
    </row>
    <row r="21" spans="1:11" ht="12" customHeight="1" x14ac:dyDescent="0.25">
      <c r="A21" s="33">
        <v>2012</v>
      </c>
      <c r="B21" s="23">
        <v>23.371123815900859</v>
      </c>
      <c r="C21" s="25">
        <v>107.99526406801522</v>
      </c>
      <c r="D21" s="23">
        <v>23.794483770798088</v>
      </c>
      <c r="E21" s="23">
        <v>155.16087165471413</v>
      </c>
      <c r="F21" s="22">
        <v>63.576323079824029</v>
      </c>
      <c r="G21" s="22">
        <v>433.20719312547055</v>
      </c>
      <c r="H21" s="22">
        <v>15.062511293381736</v>
      </c>
      <c r="I21" s="22">
        <v>69.602125146822786</v>
      </c>
      <c r="J21" s="23">
        <v>53.413177204662595</v>
      </c>
      <c r="K21" s="23">
        <v>46.586822795337397</v>
      </c>
    </row>
    <row r="22" spans="1:11" ht="12" customHeight="1" x14ac:dyDescent="0.25">
      <c r="A22" s="33">
        <v>2013</v>
      </c>
      <c r="B22" s="23">
        <v>13.791103638428204</v>
      </c>
      <c r="C22" s="25">
        <v>46.263238598023385</v>
      </c>
      <c r="D22" s="23">
        <v>5.9362673541115925</v>
      </c>
      <c r="E22" s="23">
        <v>65.990609590563182</v>
      </c>
      <c r="F22" s="22">
        <v>37.515853642755246</v>
      </c>
      <c r="G22" s="22">
        <v>185.57820947890357</v>
      </c>
      <c r="H22" s="22">
        <v>20.898585001706614</v>
      </c>
      <c r="I22" s="22">
        <v>70.10579063454982</v>
      </c>
      <c r="J22" s="23">
        <v>67.24697156386874</v>
      </c>
      <c r="K22" s="23">
        <v>32.753028436131267</v>
      </c>
    </row>
    <row r="23" spans="1:11" ht="12" customHeight="1" x14ac:dyDescent="0.25">
      <c r="A23" s="36">
        <v>2014</v>
      </c>
      <c r="B23" s="28">
        <v>25.9</v>
      </c>
      <c r="C23" s="28">
        <v>13</v>
      </c>
      <c r="D23" s="28">
        <v>8.1</v>
      </c>
      <c r="E23" s="28">
        <v>47</v>
      </c>
      <c r="F23" s="27">
        <v>70.455609269723595</v>
      </c>
      <c r="G23" s="27">
        <v>52.147597019479349</v>
      </c>
      <c r="H23" s="27">
        <v>55.106382978723403</v>
      </c>
      <c r="I23" s="27">
        <v>27.659574468085108</v>
      </c>
      <c r="J23" s="37">
        <v>90.745501285347046</v>
      </c>
      <c r="K23" s="37">
        <v>9.2544987146529571</v>
      </c>
    </row>
    <row r="24" spans="1:11" x14ac:dyDescent="0.25">
      <c r="A24" s="21" t="s">
        <v>13</v>
      </c>
      <c r="B24" s="23"/>
      <c r="C24" s="23"/>
      <c r="D24" s="23"/>
      <c r="E24" s="23"/>
      <c r="F24" s="21"/>
      <c r="G24" s="21"/>
      <c r="H24" s="21"/>
      <c r="I24" s="21"/>
      <c r="J24" s="21"/>
      <c r="K24" s="38"/>
    </row>
    <row r="25" spans="1:11" x14ac:dyDescent="0.25">
      <c r="A25" s="39" t="s">
        <v>30</v>
      </c>
      <c r="B25" s="23"/>
      <c r="C25" s="23"/>
      <c r="D25" s="23"/>
      <c r="E25" s="23"/>
      <c r="F25" s="21"/>
      <c r="G25" s="21"/>
      <c r="H25" s="21"/>
      <c r="I25" s="21"/>
      <c r="J25" s="21"/>
      <c r="K25" s="38"/>
    </row>
    <row r="26" spans="1:11" x14ac:dyDescent="0.25">
      <c r="A26" s="21" t="s">
        <v>12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  <row r="27" spans="1:11" x14ac:dyDescent="0.25">
      <c r="A27" s="8"/>
    </row>
    <row r="28" spans="1:11" x14ac:dyDescent="0.25">
      <c r="A28" s="8"/>
    </row>
  </sheetData>
  <mergeCells count="6">
    <mergeCell ref="A1:K1"/>
    <mergeCell ref="A2:A3"/>
    <mergeCell ref="B2:E2"/>
    <mergeCell ref="F2:G2"/>
    <mergeCell ref="H2:I2"/>
    <mergeCell ref="J2:K2"/>
  </mergeCells>
  <phoneticPr fontId="8" type="noConversion"/>
  <pageMargins left="0.51181102362204722" right="0.51181102362204722" top="0.78740157480314965" bottom="0.78740157480314965" header="0.31496062992125984" footer="0.31496062992125984"/>
  <pageSetup paperSize="9" scale="95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G15" sqref="G15"/>
    </sheetView>
  </sheetViews>
  <sheetFormatPr defaultRowHeight="15" x14ac:dyDescent="0.25"/>
  <cols>
    <col min="1" max="1" width="4.5703125" customWidth="1"/>
    <col min="2" max="2" width="7.85546875" customWidth="1"/>
    <col min="3" max="3" width="7.5703125" customWidth="1"/>
    <col min="4" max="4" width="7" customWidth="1"/>
    <col min="5" max="5" width="8.5703125" customWidth="1"/>
    <col min="6" max="6" width="8.7109375" customWidth="1"/>
    <col min="7" max="7" width="6.85546875" customWidth="1"/>
    <col min="8" max="8" width="9" customWidth="1"/>
    <col min="9" max="9" width="7.7109375" customWidth="1"/>
    <col min="10" max="10" width="10.28515625" customWidth="1"/>
    <col min="11" max="12" width="12.7109375" style="3" customWidth="1"/>
  </cols>
  <sheetData>
    <row r="1" spans="1:12" ht="28.5" customHeight="1" x14ac:dyDescent="0.25">
      <c r="A1" s="120" t="s">
        <v>17</v>
      </c>
      <c r="B1" s="120"/>
      <c r="C1" s="120"/>
      <c r="D1" s="120"/>
      <c r="E1" s="120"/>
      <c r="F1" s="120"/>
      <c r="G1" s="120"/>
      <c r="H1" s="120"/>
      <c r="I1" s="120"/>
      <c r="J1" s="40"/>
      <c r="K1" s="7"/>
      <c r="L1" s="7"/>
    </row>
    <row r="2" spans="1:12" ht="71.25" customHeight="1" x14ac:dyDescent="0.25">
      <c r="A2" s="41" t="s">
        <v>0</v>
      </c>
      <c r="B2" s="42" t="s">
        <v>23</v>
      </c>
      <c r="C2" s="43" t="s">
        <v>20</v>
      </c>
      <c r="D2" s="44" t="s">
        <v>1</v>
      </c>
      <c r="E2" s="43" t="s">
        <v>21</v>
      </c>
      <c r="F2" s="43" t="s">
        <v>19</v>
      </c>
      <c r="G2" s="45" t="s">
        <v>2</v>
      </c>
      <c r="H2" s="43" t="s">
        <v>36</v>
      </c>
      <c r="I2" s="42" t="s">
        <v>22</v>
      </c>
      <c r="J2" s="20" t="s">
        <v>35</v>
      </c>
      <c r="K2" s="15"/>
      <c r="L2" s="15"/>
    </row>
    <row r="3" spans="1:12" ht="12.75" customHeight="1" x14ac:dyDescent="0.25">
      <c r="A3" s="46">
        <v>1995</v>
      </c>
      <c r="B3" s="47">
        <v>100</v>
      </c>
      <c r="C3" s="48">
        <v>2651</v>
      </c>
      <c r="D3" s="48">
        <v>100</v>
      </c>
      <c r="E3" s="49">
        <v>210690</v>
      </c>
      <c r="F3" s="49">
        <v>464084</v>
      </c>
      <c r="G3" s="48">
        <v>100</v>
      </c>
      <c r="H3" s="50">
        <v>89.5</v>
      </c>
      <c r="I3" s="26">
        <v>98.15</v>
      </c>
      <c r="J3" s="24" t="s">
        <v>3</v>
      </c>
      <c r="K3" s="16"/>
      <c r="L3" s="16"/>
    </row>
    <row r="4" spans="1:12" ht="12.75" customHeight="1" x14ac:dyDescent="0.25">
      <c r="A4" s="46">
        <v>1996</v>
      </c>
      <c r="B4" s="47">
        <v>100</v>
      </c>
      <c r="C4" s="48">
        <v>2750</v>
      </c>
      <c r="D4" s="48">
        <v>103.73443983402491</v>
      </c>
      <c r="E4" s="49">
        <v>215703</v>
      </c>
      <c r="F4" s="49">
        <v>473260</v>
      </c>
      <c r="G4" s="48">
        <v>101.97722826040115</v>
      </c>
      <c r="H4" s="50">
        <v>89.36</v>
      </c>
      <c r="I4" s="26">
        <v>98.65</v>
      </c>
      <c r="J4" s="24" t="s">
        <v>3</v>
      </c>
      <c r="K4" s="16"/>
      <c r="L4" s="16"/>
    </row>
    <row r="5" spans="1:12" ht="12.75" customHeight="1" x14ac:dyDescent="0.25">
      <c r="A5" s="46">
        <v>1997</v>
      </c>
      <c r="B5" s="47">
        <v>100</v>
      </c>
      <c r="C5" s="48">
        <v>2794.68</v>
      </c>
      <c r="D5" s="48">
        <v>105.41984156921916</v>
      </c>
      <c r="E5" s="49">
        <v>221402</v>
      </c>
      <c r="F5" s="49">
        <v>482916</v>
      </c>
      <c r="G5" s="48">
        <v>104.05788607234898</v>
      </c>
      <c r="H5" s="50">
        <v>89.22</v>
      </c>
      <c r="I5" s="26">
        <v>98.79</v>
      </c>
      <c r="J5" s="24" t="s">
        <v>3</v>
      </c>
      <c r="K5" s="16"/>
      <c r="L5" s="16"/>
    </row>
    <row r="6" spans="1:12" ht="12.75" customHeight="1" x14ac:dyDescent="0.25">
      <c r="A6" s="46">
        <v>1998</v>
      </c>
      <c r="B6" s="47">
        <v>100</v>
      </c>
      <c r="C6" s="48">
        <v>2964.93</v>
      </c>
      <c r="D6" s="48">
        <v>111.84194643530742</v>
      </c>
      <c r="E6" s="49">
        <v>230789</v>
      </c>
      <c r="F6" s="49">
        <v>499417</v>
      </c>
      <c r="G6" s="48">
        <v>107.61349238499926</v>
      </c>
      <c r="H6" s="50">
        <v>89.07</v>
      </c>
      <c r="I6" s="26">
        <v>98.42</v>
      </c>
      <c r="J6" s="26">
        <v>39.21</v>
      </c>
      <c r="K6" s="17"/>
      <c r="L6" s="17"/>
    </row>
    <row r="7" spans="1:12" ht="12.75" customHeight="1" x14ac:dyDescent="0.25">
      <c r="A7" s="46">
        <v>1999</v>
      </c>
      <c r="B7" s="47">
        <v>100</v>
      </c>
      <c r="C7" s="48">
        <v>3015.82</v>
      </c>
      <c r="D7" s="48">
        <v>113.76159939645419</v>
      </c>
      <c r="E7" s="49">
        <v>237437</v>
      </c>
      <c r="F7" s="49">
        <v>509289</v>
      </c>
      <c r="G7" s="48">
        <v>109.74069349514312</v>
      </c>
      <c r="H7" s="50">
        <v>88.86</v>
      </c>
      <c r="I7" s="26">
        <v>98.12</v>
      </c>
      <c r="J7" s="26">
        <v>36.590000000000003</v>
      </c>
      <c r="K7" s="17"/>
      <c r="L7" s="17"/>
    </row>
    <row r="8" spans="1:12" ht="12.75" customHeight="1" x14ac:dyDescent="0.25">
      <c r="A8" s="46">
        <v>2000</v>
      </c>
      <c r="B8" s="47">
        <v>99.6</v>
      </c>
      <c r="C8" s="48">
        <v>3068.19</v>
      </c>
      <c r="D8" s="48">
        <v>115.73708034703884</v>
      </c>
      <c r="E8" s="49">
        <v>244600</v>
      </c>
      <c r="F8" s="49">
        <v>529559</v>
      </c>
      <c r="G8" s="48">
        <v>114.10843726566742</v>
      </c>
      <c r="H8" s="50">
        <v>88.18</v>
      </c>
      <c r="I8" s="26">
        <v>97.21</v>
      </c>
      <c r="J8" s="26">
        <v>34.68</v>
      </c>
      <c r="K8" s="17"/>
      <c r="L8" s="17"/>
    </row>
    <row r="9" spans="1:12" ht="12.75" customHeight="1" x14ac:dyDescent="0.25">
      <c r="A9" s="46">
        <v>2001</v>
      </c>
      <c r="B9" s="47">
        <v>99.5</v>
      </c>
      <c r="C9" s="48">
        <v>3179.93</v>
      </c>
      <c r="D9" s="48">
        <v>119.95209354960392</v>
      </c>
      <c r="E9" s="49">
        <v>250468</v>
      </c>
      <c r="F9" s="49">
        <v>541175</v>
      </c>
      <c r="G9" s="48">
        <v>116.61143241309763</v>
      </c>
      <c r="H9" s="50">
        <v>87.62</v>
      </c>
      <c r="I9" s="26">
        <v>94.52</v>
      </c>
      <c r="J9" s="26">
        <v>34.299999999999997</v>
      </c>
      <c r="K9" s="17"/>
      <c r="L9" s="17"/>
    </row>
    <row r="10" spans="1:12" ht="12.75" customHeight="1" x14ac:dyDescent="0.25">
      <c r="A10" s="46">
        <v>2002</v>
      </c>
      <c r="B10" s="47">
        <v>99.5</v>
      </c>
      <c r="C10" s="48">
        <v>3292</v>
      </c>
      <c r="D10" s="48">
        <v>124.17955488494907</v>
      </c>
      <c r="E10" s="49">
        <v>254364</v>
      </c>
      <c r="F10" s="49">
        <v>549619</v>
      </c>
      <c r="G10" s="48">
        <v>118.43093060739005</v>
      </c>
      <c r="H10" s="50">
        <v>87.6</v>
      </c>
      <c r="I10" s="26">
        <v>93</v>
      </c>
      <c r="J10" s="26">
        <v>35.68</v>
      </c>
      <c r="K10" s="17"/>
      <c r="L10" s="17"/>
    </row>
    <row r="11" spans="1:12" ht="12.75" customHeight="1" x14ac:dyDescent="0.25">
      <c r="A11" s="46">
        <v>2003</v>
      </c>
      <c r="B11" s="47">
        <v>100</v>
      </c>
      <c r="C11" s="48">
        <v>3353.3</v>
      </c>
      <c r="D11" s="48">
        <v>126.49188985288571</v>
      </c>
      <c r="E11" s="49">
        <v>259765</v>
      </c>
      <c r="F11" s="49">
        <v>560199</v>
      </c>
      <c r="G11" s="48">
        <v>120.71069030606527</v>
      </c>
      <c r="H11" s="50">
        <v>87.56</v>
      </c>
      <c r="I11" s="26">
        <v>93.42</v>
      </c>
      <c r="J11" s="26">
        <v>36.51</v>
      </c>
      <c r="K11" s="17"/>
      <c r="L11" s="17"/>
    </row>
    <row r="12" spans="1:12" ht="12.75" customHeight="1" x14ac:dyDescent="0.25">
      <c r="A12" s="46">
        <v>2004</v>
      </c>
      <c r="B12" s="47">
        <v>100</v>
      </c>
      <c r="C12" s="48">
        <v>3474.5</v>
      </c>
      <c r="D12" s="48">
        <v>131.0637495284798</v>
      </c>
      <c r="E12" s="49">
        <v>256832</v>
      </c>
      <c r="F12" s="49">
        <v>558809</v>
      </c>
      <c r="G12" s="48">
        <v>120.41117556304461</v>
      </c>
      <c r="H12" s="50">
        <v>87.61</v>
      </c>
      <c r="I12" s="26">
        <v>94.99</v>
      </c>
      <c r="J12" s="26">
        <v>37.26</v>
      </c>
      <c r="K12" s="17"/>
      <c r="L12" s="17"/>
    </row>
    <row r="13" spans="1:12" ht="12.75" customHeight="1" x14ac:dyDescent="0.25">
      <c r="A13" s="46">
        <v>2005</v>
      </c>
      <c r="B13" s="47">
        <v>100</v>
      </c>
      <c r="C13" s="48">
        <v>3553.6</v>
      </c>
      <c r="D13" s="48">
        <v>134.04752923425121</v>
      </c>
      <c r="E13" s="49">
        <v>261178</v>
      </c>
      <c r="F13" s="49">
        <v>566281</v>
      </c>
      <c r="G13" s="48">
        <v>122.02122891545497</v>
      </c>
      <c r="H13" s="50">
        <v>87.7</v>
      </c>
      <c r="I13" s="26">
        <v>96.27</v>
      </c>
      <c r="J13" s="26">
        <v>38.96</v>
      </c>
      <c r="K13" s="17"/>
      <c r="L13" s="17"/>
    </row>
    <row r="14" spans="1:12" ht="12.75" customHeight="1" x14ac:dyDescent="0.25">
      <c r="A14" s="46">
        <v>2006</v>
      </c>
      <c r="B14" s="47">
        <v>100</v>
      </c>
      <c r="C14" s="48">
        <v>3615.3</v>
      </c>
      <c r="D14" s="48">
        <v>136.37495284798189</v>
      </c>
      <c r="E14" s="49">
        <v>265546</v>
      </c>
      <c r="F14" s="49">
        <v>574874</v>
      </c>
      <c r="G14" s="48">
        <v>123.87283336637334</v>
      </c>
      <c r="H14" s="50">
        <v>87.71</v>
      </c>
      <c r="I14" s="26">
        <v>96.4</v>
      </c>
      <c r="J14" s="26">
        <v>38.74</v>
      </c>
      <c r="K14" s="17"/>
      <c r="L14" s="17"/>
    </row>
    <row r="15" spans="1:12" ht="12.75" customHeight="1" x14ac:dyDescent="0.25">
      <c r="A15" s="46">
        <v>2007</v>
      </c>
      <c r="B15" s="47">
        <v>100</v>
      </c>
      <c r="C15" s="48">
        <v>3672.16</v>
      </c>
      <c r="D15" s="48">
        <v>138.51980384760466</v>
      </c>
      <c r="E15" s="49">
        <v>270685</v>
      </c>
      <c r="F15" s="51" t="s">
        <v>4</v>
      </c>
      <c r="G15" s="51" t="s">
        <v>4</v>
      </c>
      <c r="H15" s="50">
        <v>84.45</v>
      </c>
      <c r="I15" s="26">
        <v>96.41</v>
      </c>
      <c r="J15" s="26">
        <v>33.08</v>
      </c>
      <c r="K15" s="17"/>
      <c r="L15" s="17"/>
    </row>
    <row r="16" spans="1:12" ht="12.75" customHeight="1" x14ac:dyDescent="0.25">
      <c r="A16" s="46">
        <v>2008</v>
      </c>
      <c r="B16" s="47">
        <v>100</v>
      </c>
      <c r="C16" s="48">
        <v>3716.52</v>
      </c>
      <c r="D16" s="48">
        <v>140.19313466616373</v>
      </c>
      <c r="E16" s="49">
        <v>271741</v>
      </c>
      <c r="F16" s="49">
        <v>588383</v>
      </c>
      <c r="G16" s="48">
        <v>126.78372880771585</v>
      </c>
      <c r="H16" s="50">
        <v>84.53</v>
      </c>
      <c r="I16" s="26">
        <v>96.2</v>
      </c>
      <c r="J16" s="26">
        <v>30.84</v>
      </c>
      <c r="K16" s="17"/>
      <c r="L16" s="17"/>
    </row>
    <row r="17" spans="1:12" ht="12.75" customHeight="1" x14ac:dyDescent="0.25">
      <c r="A17" s="46">
        <v>2009</v>
      </c>
      <c r="B17" s="47">
        <v>100</v>
      </c>
      <c r="C17" s="48">
        <v>3788</v>
      </c>
      <c r="D17" s="48">
        <v>142.88947566955866</v>
      </c>
      <c r="E17" s="49">
        <v>275150</v>
      </c>
      <c r="F17" s="49">
        <v>596641</v>
      </c>
      <c r="G17" s="48">
        <v>128.56314805078389</v>
      </c>
      <c r="H17" s="50">
        <v>87.82</v>
      </c>
      <c r="I17" s="26">
        <v>97.33</v>
      </c>
      <c r="J17" s="26">
        <v>29.8</v>
      </c>
      <c r="K17" s="17"/>
      <c r="L17" s="17"/>
    </row>
    <row r="18" spans="1:12" ht="12.75" customHeight="1" x14ac:dyDescent="0.25">
      <c r="A18" s="46">
        <v>2010</v>
      </c>
      <c r="B18" s="47">
        <v>100</v>
      </c>
      <c r="C18" s="48">
        <v>3853</v>
      </c>
      <c r="D18" s="48">
        <v>145.34138061109016</v>
      </c>
      <c r="E18" s="49">
        <v>271528</v>
      </c>
      <c r="F18" s="49">
        <v>592906</v>
      </c>
      <c r="G18" s="48">
        <v>127.75833685281113</v>
      </c>
      <c r="H18" s="50">
        <v>87.67</v>
      </c>
      <c r="I18" s="26">
        <v>96.72</v>
      </c>
      <c r="J18" s="26">
        <v>23.22</v>
      </c>
      <c r="K18" s="17"/>
      <c r="L18" s="17"/>
    </row>
    <row r="19" spans="1:12" ht="12.75" customHeight="1" x14ac:dyDescent="0.25">
      <c r="A19" s="46">
        <v>2011</v>
      </c>
      <c r="B19" s="47">
        <v>100</v>
      </c>
      <c r="C19" s="48">
        <v>3884</v>
      </c>
      <c r="D19" s="48">
        <v>146.51075066012825</v>
      </c>
      <c r="E19" s="49">
        <v>276755</v>
      </c>
      <c r="F19" s="49">
        <v>622736</v>
      </c>
      <c r="G19" s="48">
        <v>134.18605252497395</v>
      </c>
      <c r="H19" s="50">
        <v>87.63</v>
      </c>
      <c r="I19" s="26">
        <v>96.17</v>
      </c>
      <c r="J19" s="26">
        <v>24.76</v>
      </c>
      <c r="K19" s="17"/>
      <c r="L19" s="17"/>
    </row>
    <row r="20" spans="1:12" ht="12.75" customHeight="1" x14ac:dyDescent="0.25">
      <c r="A20" s="46">
        <v>2012</v>
      </c>
      <c r="B20" s="47">
        <v>100</v>
      </c>
      <c r="C20" s="48">
        <v>3929.24</v>
      </c>
      <c r="D20" s="48">
        <v>148.21727649943418</v>
      </c>
      <c r="E20" s="49">
        <v>280811</v>
      </c>
      <c r="F20" s="49">
        <v>636111</v>
      </c>
      <c r="G20" s="48">
        <v>137.06807388317631</v>
      </c>
      <c r="H20" s="50">
        <v>87.7</v>
      </c>
      <c r="I20" s="26">
        <v>96.35</v>
      </c>
      <c r="J20" s="26">
        <v>24.76</v>
      </c>
      <c r="K20" s="17"/>
      <c r="L20" s="17"/>
    </row>
    <row r="21" spans="1:12" ht="12.75" customHeight="1" x14ac:dyDescent="0.25">
      <c r="A21" s="46">
        <v>2013</v>
      </c>
      <c r="B21" s="47">
        <v>100</v>
      </c>
      <c r="C21" s="48">
        <v>4000.22</v>
      </c>
      <c r="D21" s="48">
        <v>150.89475669558655</v>
      </c>
      <c r="E21" s="49">
        <v>284582</v>
      </c>
      <c r="F21" s="49">
        <v>649086</v>
      </c>
      <c r="G21" s="48">
        <v>139.86390394842314</v>
      </c>
      <c r="H21" s="50">
        <v>87.66</v>
      </c>
      <c r="I21" s="26">
        <v>96.35</v>
      </c>
      <c r="J21" s="26">
        <v>26.26</v>
      </c>
      <c r="K21" s="17"/>
      <c r="L21" s="17"/>
    </row>
    <row r="22" spans="1:12" ht="12.75" customHeight="1" x14ac:dyDescent="0.25">
      <c r="A22" s="52">
        <v>2014</v>
      </c>
      <c r="B22" s="53">
        <v>100</v>
      </c>
      <c r="C22" s="54">
        <v>4052</v>
      </c>
      <c r="D22" s="54">
        <v>152.84798189362505</v>
      </c>
      <c r="E22" s="52">
        <v>289938</v>
      </c>
      <c r="F22" s="55">
        <v>665845</v>
      </c>
      <c r="G22" s="54">
        <v>143.47510364502978</v>
      </c>
      <c r="H22" s="52">
        <v>87.51</v>
      </c>
      <c r="I22" s="52">
        <v>98.04</v>
      </c>
      <c r="J22" s="29">
        <v>24.63</v>
      </c>
      <c r="K22" s="17"/>
      <c r="L22" s="17"/>
    </row>
    <row r="23" spans="1:12" x14ac:dyDescent="0.25">
      <c r="A23" s="46" t="s">
        <v>13</v>
      </c>
      <c r="B23" s="46"/>
      <c r="C23" s="46"/>
      <c r="D23" s="46"/>
      <c r="E23" s="46"/>
      <c r="F23" s="46"/>
      <c r="G23" s="46"/>
      <c r="H23" s="46"/>
      <c r="I23" s="46"/>
      <c r="J23" s="46"/>
      <c r="K23" s="18"/>
      <c r="L23" s="18"/>
    </row>
    <row r="24" spans="1:12" x14ac:dyDescent="0.25">
      <c r="A24" s="46" t="s">
        <v>24</v>
      </c>
      <c r="B24" s="46"/>
      <c r="C24" s="46"/>
      <c r="D24" s="46"/>
      <c r="E24" s="46"/>
      <c r="F24" s="46"/>
      <c r="G24" s="46"/>
      <c r="H24" s="46"/>
      <c r="I24" s="46"/>
      <c r="J24" s="46"/>
      <c r="K24" s="18"/>
      <c r="L24" s="18"/>
    </row>
    <row r="25" spans="1:1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18"/>
      <c r="L25" s="18"/>
    </row>
    <row r="26" spans="1:12" x14ac:dyDescent="0.25">
      <c r="E26" s="1"/>
      <c r="F26" s="1"/>
    </row>
  </sheetData>
  <mergeCells count="1">
    <mergeCell ref="A1:I1"/>
  </mergeCells>
  <phoneticPr fontId="8" type="noConversion"/>
  <pageMargins left="0.511811024" right="0.511811024" top="0.78740157499999996" bottom="0.78740157499999996" header="0.31496062000000002" footer="0.31496062000000002"/>
  <pageSetup paperSize="9" scale="90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L15" sqref="L15"/>
    </sheetView>
  </sheetViews>
  <sheetFormatPr defaultRowHeight="15" x14ac:dyDescent="0.25"/>
  <cols>
    <col min="1" max="1" width="4.7109375" customWidth="1"/>
    <col min="2" max="2" width="10.140625" customWidth="1"/>
    <col min="3" max="3" width="8.85546875" customWidth="1"/>
    <col min="4" max="4" width="10.140625" customWidth="1"/>
    <col min="5" max="5" width="11.7109375" customWidth="1"/>
    <col min="9" max="9" width="10.42578125" customWidth="1"/>
    <col min="10" max="11" width="9.140625" style="3"/>
  </cols>
  <sheetData>
    <row r="1" spans="1:12" ht="27.75" customHeight="1" x14ac:dyDescent="0.25">
      <c r="A1" s="121" t="s">
        <v>18</v>
      </c>
      <c r="B1" s="121"/>
      <c r="C1" s="121"/>
      <c r="D1" s="121"/>
      <c r="E1" s="121"/>
      <c r="F1" s="121"/>
      <c r="G1" s="121"/>
      <c r="H1" s="121"/>
      <c r="I1" s="121"/>
    </row>
    <row r="2" spans="1:12" hidden="1" x14ac:dyDescent="0.25">
      <c r="A2" s="8"/>
      <c r="B2" s="8"/>
      <c r="C2" s="8"/>
      <c r="D2" s="8"/>
      <c r="E2" s="8"/>
      <c r="F2" s="30"/>
      <c r="G2" s="30"/>
      <c r="H2" s="30"/>
      <c r="I2" s="30"/>
    </row>
    <row r="3" spans="1:12" ht="78.75" customHeight="1" x14ac:dyDescent="0.25">
      <c r="A3" s="56" t="s">
        <v>0</v>
      </c>
      <c r="B3" s="12" t="s">
        <v>25</v>
      </c>
      <c r="C3" s="9" t="s">
        <v>5</v>
      </c>
      <c r="D3" s="57" t="s">
        <v>40</v>
      </c>
      <c r="E3" s="57" t="s">
        <v>39</v>
      </c>
      <c r="F3" s="57" t="s">
        <v>37</v>
      </c>
      <c r="G3" s="57" t="s">
        <v>38</v>
      </c>
      <c r="H3" s="57" t="s">
        <v>27</v>
      </c>
      <c r="I3" s="12" t="s">
        <v>26</v>
      </c>
      <c r="J3" s="7"/>
      <c r="K3" s="7"/>
    </row>
    <row r="4" spans="1:12" ht="12.75" customHeight="1" x14ac:dyDescent="0.25">
      <c r="A4" s="8">
        <v>1995</v>
      </c>
      <c r="B4" s="10">
        <v>1028</v>
      </c>
      <c r="C4" s="10">
        <v>100</v>
      </c>
      <c r="D4" s="10">
        <v>75.230130752191414</v>
      </c>
      <c r="E4" s="10">
        <v>73.85367591654169</v>
      </c>
      <c r="F4" s="58">
        <v>5</v>
      </c>
      <c r="G4" s="8">
        <v>77.25</v>
      </c>
      <c r="H4" s="58">
        <v>32.090000000000003</v>
      </c>
      <c r="I4" s="58">
        <v>2.19</v>
      </c>
      <c r="J4" s="14"/>
      <c r="K4" s="14"/>
    </row>
    <row r="5" spans="1:12" ht="12.75" customHeight="1" x14ac:dyDescent="0.25">
      <c r="A5" s="8">
        <v>1996</v>
      </c>
      <c r="B5" s="10">
        <v>1105.25</v>
      </c>
      <c r="C5" s="10">
        <v>107.51459143968872</v>
      </c>
      <c r="D5" s="10">
        <v>77.63829607403963</v>
      </c>
      <c r="E5" s="10">
        <v>77.999867597268718</v>
      </c>
      <c r="F5" s="58">
        <v>5</v>
      </c>
      <c r="G5" s="59" t="s">
        <v>4</v>
      </c>
      <c r="H5" s="58">
        <v>28.83</v>
      </c>
      <c r="I5" s="58">
        <v>2.5</v>
      </c>
      <c r="J5" s="14"/>
      <c r="K5" s="14"/>
    </row>
    <row r="6" spans="1:12" ht="12.75" customHeight="1" x14ac:dyDescent="0.25">
      <c r="A6" s="8">
        <v>1997</v>
      </c>
      <c r="B6" s="10">
        <v>1186.3</v>
      </c>
      <c r="C6" s="10">
        <v>115.3988326848249</v>
      </c>
      <c r="D6" s="10">
        <v>80.236314390080267</v>
      </c>
      <c r="E6" s="10">
        <v>76.661359722615472</v>
      </c>
      <c r="F6" s="58">
        <v>15</v>
      </c>
      <c r="G6" s="8">
        <v>76.66</v>
      </c>
      <c r="H6" s="59" t="s">
        <v>4</v>
      </c>
      <c r="I6" s="58">
        <v>4.18</v>
      </c>
      <c r="J6" s="14"/>
      <c r="K6" s="14"/>
    </row>
    <row r="7" spans="1:12" ht="12.75" customHeight="1" x14ac:dyDescent="0.25">
      <c r="A7" s="8">
        <v>1998</v>
      </c>
      <c r="B7" s="10">
        <v>1313.18</v>
      </c>
      <c r="C7" s="10">
        <v>127.74124513618679</v>
      </c>
      <c r="D7" s="10">
        <v>82.930697192926957</v>
      </c>
      <c r="E7" s="10">
        <v>81.750311261006701</v>
      </c>
      <c r="F7" s="58">
        <v>15</v>
      </c>
      <c r="G7" s="59" t="s">
        <v>4</v>
      </c>
      <c r="H7" s="59" t="s">
        <v>4</v>
      </c>
      <c r="I7" s="59" t="s">
        <v>4</v>
      </c>
      <c r="J7" s="14"/>
      <c r="K7" s="14"/>
    </row>
    <row r="8" spans="1:12" ht="12.75" customHeight="1" x14ac:dyDescent="0.25">
      <c r="A8" s="8">
        <v>1999</v>
      </c>
      <c r="B8" s="10">
        <v>1373.58</v>
      </c>
      <c r="C8" s="10">
        <v>133.61673151750972</v>
      </c>
      <c r="D8" s="10">
        <v>83.739487795730909</v>
      </c>
      <c r="E8" s="10">
        <v>82.54761941620464</v>
      </c>
      <c r="F8" s="58">
        <v>15</v>
      </c>
      <c r="G8" s="59" t="s">
        <v>4</v>
      </c>
      <c r="H8" s="59" t="s">
        <v>4</v>
      </c>
      <c r="I8" s="59" t="s">
        <v>4</v>
      </c>
      <c r="J8" s="13"/>
      <c r="K8" s="13"/>
    </row>
    <row r="9" spans="1:12" ht="12.75" customHeight="1" x14ac:dyDescent="0.25">
      <c r="A9" s="8">
        <v>2000</v>
      </c>
      <c r="B9" s="10">
        <v>1416.08</v>
      </c>
      <c r="C9" s="10">
        <v>137.75097276264592</v>
      </c>
      <c r="D9" s="10">
        <v>83.703987657654764</v>
      </c>
      <c r="E9" s="10">
        <v>82.283233754925035</v>
      </c>
      <c r="F9" s="58">
        <v>25</v>
      </c>
      <c r="G9" s="58">
        <v>81.92</v>
      </c>
      <c r="H9" s="59" t="s">
        <v>4</v>
      </c>
      <c r="I9" s="59" t="s">
        <v>4</v>
      </c>
      <c r="J9" s="13"/>
      <c r="K9" s="13"/>
    </row>
    <row r="10" spans="1:12" ht="12.75" customHeight="1" x14ac:dyDescent="0.25">
      <c r="A10" s="8">
        <v>2001</v>
      </c>
      <c r="B10" s="10">
        <v>1460.1</v>
      </c>
      <c r="C10" s="10">
        <v>142.03307392996106</v>
      </c>
      <c r="D10" s="10">
        <v>83.801173372753738</v>
      </c>
      <c r="E10" s="10">
        <v>82.350485379574422</v>
      </c>
      <c r="F10" s="58">
        <v>25</v>
      </c>
      <c r="G10" s="58">
        <v>84.17</v>
      </c>
      <c r="H10" s="58">
        <v>40.47</v>
      </c>
      <c r="I10" s="58">
        <v>21.76</v>
      </c>
      <c r="J10" s="14"/>
      <c r="K10" s="14"/>
    </row>
    <row r="11" spans="1:12" ht="12.75" customHeight="1" x14ac:dyDescent="0.25">
      <c r="A11" s="8">
        <v>2002</v>
      </c>
      <c r="B11" s="10">
        <v>1506.2</v>
      </c>
      <c r="C11" s="60" t="s">
        <v>4</v>
      </c>
      <c r="D11" s="10">
        <v>84.379724863951211</v>
      </c>
      <c r="E11" s="10">
        <v>82.941626221660798</v>
      </c>
      <c r="F11" s="58">
        <v>27</v>
      </c>
      <c r="G11" s="58">
        <v>83.99</v>
      </c>
      <c r="H11" s="58">
        <v>45.65</v>
      </c>
      <c r="I11" s="59" t="s">
        <v>4</v>
      </c>
      <c r="J11" s="13"/>
      <c r="K11" s="13"/>
    </row>
    <row r="12" spans="1:12" ht="12.75" customHeight="1" x14ac:dyDescent="0.25">
      <c r="A12" s="8">
        <v>2003</v>
      </c>
      <c r="B12" s="10">
        <v>1592.7</v>
      </c>
      <c r="C12" s="60" t="s">
        <v>4</v>
      </c>
      <c r="D12" s="10">
        <v>84.678301817746899</v>
      </c>
      <c r="E12" s="10">
        <v>83.258241422193223</v>
      </c>
      <c r="F12" s="58">
        <v>27</v>
      </c>
      <c r="G12" s="58">
        <v>86.53</v>
      </c>
      <c r="H12" s="58">
        <v>52.94</v>
      </c>
      <c r="I12" s="59" t="s">
        <v>4</v>
      </c>
      <c r="J12" s="13"/>
      <c r="K12" s="13"/>
    </row>
    <row r="13" spans="1:12" ht="12.75" customHeight="1" x14ac:dyDescent="0.25">
      <c r="A13" s="8">
        <v>2004</v>
      </c>
      <c r="B13" s="10">
        <v>1641.9</v>
      </c>
      <c r="C13" s="60" t="s">
        <v>4</v>
      </c>
      <c r="D13" s="10">
        <v>85.583625174254536</v>
      </c>
      <c r="E13" s="10">
        <v>84.193414075607095</v>
      </c>
      <c r="F13" s="58">
        <v>27</v>
      </c>
      <c r="G13" s="58">
        <v>88.12</v>
      </c>
      <c r="H13" s="58">
        <v>64.53</v>
      </c>
      <c r="I13" s="58">
        <v>25.13</v>
      </c>
      <c r="J13" s="14"/>
      <c r="K13" s="14"/>
      <c r="L13" s="58">
        <v>65.400000000000006</v>
      </c>
    </row>
    <row r="14" spans="1:12" ht="12.75" customHeight="1" x14ac:dyDescent="0.25">
      <c r="A14" s="8">
        <v>2005</v>
      </c>
      <c r="B14" s="10">
        <v>1649.1</v>
      </c>
      <c r="C14" s="60" t="s">
        <v>4</v>
      </c>
      <c r="D14" s="10">
        <v>85.688907097359788</v>
      </c>
      <c r="E14" s="10">
        <v>84.298309178743963</v>
      </c>
      <c r="F14" s="58">
        <v>27</v>
      </c>
      <c r="G14" s="58">
        <v>88.12</v>
      </c>
      <c r="H14" s="58">
        <v>64.86</v>
      </c>
      <c r="I14" s="58">
        <v>25.82</v>
      </c>
      <c r="J14" s="14"/>
      <c r="K14" s="14"/>
      <c r="L14" s="58">
        <v>23.8</v>
      </c>
    </row>
    <row r="15" spans="1:12" ht="12.75" customHeight="1" x14ac:dyDescent="0.25">
      <c r="A15" s="8">
        <v>2006</v>
      </c>
      <c r="B15" s="10">
        <v>1481.5</v>
      </c>
      <c r="C15" s="10">
        <v>144.11478599221789</v>
      </c>
      <c r="D15" s="10">
        <v>86.025807394315962</v>
      </c>
      <c r="E15" s="10">
        <v>84.660383683816917</v>
      </c>
      <c r="F15" s="58">
        <v>27</v>
      </c>
      <c r="G15" s="58">
        <v>87.56</v>
      </c>
      <c r="H15" s="58">
        <v>65.2</v>
      </c>
      <c r="I15" s="58">
        <v>21.98</v>
      </c>
      <c r="J15" s="14"/>
      <c r="K15" s="14"/>
      <c r="L15" s="1">
        <f>SUM(L13:L14)</f>
        <v>89.2</v>
      </c>
    </row>
    <row r="16" spans="1:12" ht="12.75" customHeight="1" x14ac:dyDescent="0.25">
      <c r="A16" s="8">
        <v>2007</v>
      </c>
      <c r="B16" s="10">
        <v>1522.42</v>
      </c>
      <c r="C16" s="10">
        <v>148.09533073929961</v>
      </c>
      <c r="D16" s="11" t="s">
        <v>4</v>
      </c>
      <c r="E16" s="10">
        <v>85.555274027894811</v>
      </c>
      <c r="F16" s="58">
        <v>27</v>
      </c>
      <c r="G16" s="58">
        <v>87.56</v>
      </c>
      <c r="H16" s="58">
        <v>65.680000000000007</v>
      </c>
      <c r="I16" s="58">
        <v>26.2</v>
      </c>
      <c r="J16" s="14"/>
      <c r="K16" s="14"/>
    </row>
    <row r="17" spans="1:11" ht="12.75" customHeight="1" x14ac:dyDescent="0.25">
      <c r="A17" s="8">
        <v>2008</v>
      </c>
      <c r="B17" s="10">
        <v>1540</v>
      </c>
      <c r="C17" s="10">
        <v>149.80544747081711</v>
      </c>
      <c r="D17" s="11" t="s">
        <v>4</v>
      </c>
      <c r="E17" s="10">
        <v>87.065933895692453</v>
      </c>
      <c r="F17" s="58">
        <v>27</v>
      </c>
      <c r="G17" s="58">
        <v>87.56</v>
      </c>
      <c r="H17" s="58">
        <v>66.91</v>
      </c>
      <c r="I17" s="58">
        <v>24.49</v>
      </c>
      <c r="J17" s="14"/>
      <c r="K17" s="14"/>
    </row>
    <row r="18" spans="1:11" ht="12.75" customHeight="1" x14ac:dyDescent="0.25">
      <c r="A18" s="8">
        <v>2009</v>
      </c>
      <c r="B18" s="10">
        <v>1541</v>
      </c>
      <c r="C18" s="10">
        <v>149.90272373540856</v>
      </c>
      <c r="D18" s="10">
        <v>86.940387938475567</v>
      </c>
      <c r="E18" s="10">
        <v>85.584445576887475</v>
      </c>
      <c r="F18" s="58">
        <v>27</v>
      </c>
      <c r="G18" s="58">
        <v>87.56</v>
      </c>
      <c r="H18" s="58">
        <v>66.680000000000007</v>
      </c>
      <c r="I18" s="58">
        <v>26.07</v>
      </c>
      <c r="J18" s="14"/>
      <c r="K18" s="14"/>
    </row>
    <row r="19" spans="1:11" ht="12.75" customHeight="1" x14ac:dyDescent="0.25">
      <c r="A19" s="8">
        <v>2010</v>
      </c>
      <c r="B19" s="10">
        <v>1733</v>
      </c>
      <c r="C19" s="10">
        <v>168.57976653696497</v>
      </c>
      <c r="D19" s="10">
        <v>87.681521185483021</v>
      </c>
      <c r="E19" s="10">
        <v>86.459467427686135</v>
      </c>
      <c r="F19" s="58">
        <v>27</v>
      </c>
      <c r="G19" s="58">
        <v>87.7</v>
      </c>
      <c r="H19" s="58">
        <v>65.72</v>
      </c>
      <c r="I19" s="58">
        <v>24.9</v>
      </c>
      <c r="J19" s="14"/>
      <c r="K19" s="14"/>
    </row>
    <row r="20" spans="1:11" ht="12.75" customHeight="1" x14ac:dyDescent="0.25">
      <c r="A20" s="8">
        <v>2011</v>
      </c>
      <c r="B20" s="10">
        <v>1777</v>
      </c>
      <c r="C20" s="10">
        <v>172.85992217898834</v>
      </c>
      <c r="D20" s="10">
        <v>88.023817476426601</v>
      </c>
      <c r="E20" s="10">
        <v>86.852048475085127</v>
      </c>
      <c r="F20" s="58">
        <v>27</v>
      </c>
      <c r="G20" s="58">
        <v>88</v>
      </c>
      <c r="H20" s="58">
        <v>62.78</v>
      </c>
      <c r="I20" s="58">
        <v>26.08</v>
      </c>
      <c r="J20" s="14"/>
      <c r="K20" s="14"/>
    </row>
    <row r="21" spans="1:11" ht="12.75" customHeight="1" x14ac:dyDescent="0.25">
      <c r="A21" s="8">
        <v>2012</v>
      </c>
      <c r="B21" s="10">
        <v>1809.98</v>
      </c>
      <c r="C21" s="10">
        <v>176.06809338521401</v>
      </c>
      <c r="D21" s="10">
        <v>88.212749032794591</v>
      </c>
      <c r="E21" s="10">
        <v>87.110213945350182</v>
      </c>
      <c r="F21" s="58">
        <v>77</v>
      </c>
      <c r="G21" s="58">
        <v>88.2</v>
      </c>
      <c r="H21" s="58">
        <v>63.69</v>
      </c>
      <c r="I21" s="58">
        <v>24.86</v>
      </c>
      <c r="J21" s="14"/>
      <c r="K21" s="14"/>
    </row>
    <row r="22" spans="1:11" ht="12.75" customHeight="1" x14ac:dyDescent="0.25">
      <c r="A22" s="8">
        <v>2013</v>
      </c>
      <c r="B22" s="10">
        <v>1868</v>
      </c>
      <c r="C22" s="10">
        <v>181.71206225680933</v>
      </c>
      <c r="D22" s="10">
        <v>88.64</v>
      </c>
      <c r="E22" s="10">
        <v>88.658731693595172</v>
      </c>
      <c r="F22" s="58">
        <v>77</v>
      </c>
      <c r="G22" s="58">
        <v>89.4</v>
      </c>
      <c r="H22" s="58">
        <v>63.83</v>
      </c>
      <c r="I22" s="58">
        <v>24.31</v>
      </c>
      <c r="J22" s="14"/>
      <c r="K22" s="14"/>
    </row>
    <row r="23" spans="1:11" ht="12.75" customHeight="1" x14ac:dyDescent="0.25">
      <c r="A23" s="63">
        <v>2014</v>
      </c>
      <c r="B23" s="64">
        <v>1907</v>
      </c>
      <c r="C23" s="64">
        <v>185.50583657587549</v>
      </c>
      <c r="D23" s="63">
        <v>89.44</v>
      </c>
      <c r="E23" s="64">
        <v>89.436730770674856</v>
      </c>
      <c r="F23" s="65">
        <v>80</v>
      </c>
      <c r="G23" s="65">
        <v>89.4</v>
      </c>
      <c r="H23" s="65">
        <v>65.400000000000006</v>
      </c>
      <c r="I23" s="65">
        <v>33.700000000000003</v>
      </c>
      <c r="J23" s="14"/>
      <c r="K23" s="14"/>
    </row>
    <row r="24" spans="1:11" ht="12.75" customHeight="1" x14ac:dyDescent="0.25">
      <c r="A24" s="4">
        <v>2015</v>
      </c>
      <c r="B24" s="88">
        <v>1915.12</v>
      </c>
      <c r="C24" s="89">
        <f>-SUM(B24/B4)*100</f>
        <v>-186.29571984435799</v>
      </c>
      <c r="D24" s="66" t="s">
        <v>3</v>
      </c>
      <c r="E24" s="66" t="s">
        <v>3</v>
      </c>
      <c r="F24" s="66" t="s">
        <v>3</v>
      </c>
      <c r="G24" s="66" t="s">
        <v>3</v>
      </c>
      <c r="H24" s="66" t="s">
        <v>3</v>
      </c>
      <c r="I24" s="67">
        <v>56.5</v>
      </c>
      <c r="J24" s="14"/>
      <c r="K24" s="14"/>
    </row>
    <row r="25" spans="1:11" x14ac:dyDescent="0.25">
      <c r="A25" s="8" t="s">
        <v>13</v>
      </c>
      <c r="B25" s="8"/>
      <c r="C25" s="8"/>
      <c r="D25" s="61"/>
      <c r="E25" s="8"/>
      <c r="F25" s="30"/>
      <c r="G25" s="30"/>
      <c r="H25" s="30"/>
      <c r="I25" s="30"/>
    </row>
    <row r="26" spans="1:11" x14ac:dyDescent="0.25">
      <c r="A26" s="8" t="s">
        <v>15</v>
      </c>
      <c r="B26" s="8"/>
      <c r="C26" s="8"/>
      <c r="D26" s="8"/>
      <c r="E26" s="8"/>
      <c r="F26" s="30"/>
      <c r="G26" s="30"/>
      <c r="H26" s="30"/>
      <c r="I26" s="30"/>
    </row>
    <row r="27" spans="1:11" x14ac:dyDescent="0.25">
      <c r="A27" s="8" t="s">
        <v>14</v>
      </c>
      <c r="B27" s="8"/>
      <c r="C27" s="8"/>
      <c r="D27" s="8"/>
      <c r="E27" s="8"/>
      <c r="F27" s="30"/>
      <c r="G27" s="30"/>
      <c r="H27" s="30"/>
      <c r="I27" s="30"/>
    </row>
    <row r="28" spans="1:11" x14ac:dyDescent="0.25">
      <c r="A28" s="8" t="s">
        <v>16</v>
      </c>
      <c r="B28" s="8"/>
      <c r="C28" s="8"/>
      <c r="D28" s="8"/>
      <c r="E28" s="8"/>
      <c r="F28" s="30"/>
      <c r="G28" s="30"/>
      <c r="H28" s="30"/>
      <c r="I28" s="30"/>
    </row>
    <row r="29" spans="1:11" x14ac:dyDescent="0.25">
      <c r="A29" s="6"/>
    </row>
  </sheetData>
  <mergeCells count="1">
    <mergeCell ref="A1:I1"/>
  </mergeCells>
  <phoneticPr fontId="8" type="noConversion"/>
  <pageMargins left="0.11811023622047245" right="0.11811023622047245" top="0.78740157480314965" bottom="0.78740157480314965" header="0.31496062992125984" footer="0.31496062992125984"/>
  <pageSetup paperSize="9" scale="90" orientation="portrait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H10" sqref="H10"/>
    </sheetView>
  </sheetViews>
  <sheetFormatPr defaultRowHeight="15" x14ac:dyDescent="0.25"/>
  <cols>
    <col min="1" max="1" width="27.7109375" customWidth="1"/>
    <col min="6" max="6" width="10.85546875" customWidth="1"/>
  </cols>
  <sheetData>
    <row r="1" spans="1:9" ht="37.5" customHeight="1" x14ac:dyDescent="0.25">
      <c r="A1" s="122" t="s">
        <v>55</v>
      </c>
      <c r="B1" s="123"/>
      <c r="C1" s="123"/>
      <c r="D1" s="123"/>
      <c r="E1" s="123"/>
      <c r="F1" s="123"/>
      <c r="G1" s="123"/>
    </row>
    <row r="2" spans="1:9" ht="51" x14ac:dyDescent="0.25">
      <c r="A2" s="78" t="s">
        <v>56</v>
      </c>
      <c r="B2" s="79" t="s">
        <v>57</v>
      </c>
      <c r="C2" s="79" t="s">
        <v>58</v>
      </c>
      <c r="D2" s="79" t="s">
        <v>59</v>
      </c>
      <c r="E2" s="79" t="s">
        <v>71</v>
      </c>
      <c r="F2" s="79" t="s">
        <v>72</v>
      </c>
      <c r="G2" s="94" t="s">
        <v>73</v>
      </c>
      <c r="I2" s="3"/>
    </row>
    <row r="3" spans="1:9" x14ac:dyDescent="0.25">
      <c r="A3" s="80" t="s">
        <v>61</v>
      </c>
      <c r="B3" s="81">
        <v>151.27000000000001</v>
      </c>
      <c r="C3" s="82">
        <v>59.35</v>
      </c>
      <c r="D3" s="83">
        <f>SUM(C3/B3)*100</f>
        <v>39.234481390890458</v>
      </c>
      <c r="E3" s="81">
        <f t="shared" ref="E3:E13" si="0">SUM(B3-C3)</f>
        <v>91.920000000000016</v>
      </c>
      <c r="F3" s="72">
        <f t="shared" ref="F3:F13" si="1">SUM(E3/B3*100)</f>
        <v>60.765518609109549</v>
      </c>
      <c r="G3" s="86">
        <v>3.89</v>
      </c>
      <c r="I3" s="3"/>
    </row>
    <row r="4" spans="1:9" x14ac:dyDescent="0.25">
      <c r="A4" s="80" t="s">
        <v>60</v>
      </c>
      <c r="B4" s="81">
        <v>612.48</v>
      </c>
      <c r="C4" s="82">
        <v>185.21</v>
      </c>
      <c r="D4" s="83">
        <f>SUM(C4/B4)*100</f>
        <v>30.23935475444096</v>
      </c>
      <c r="E4" s="81">
        <f>SUM(B4-C4)</f>
        <v>427.27</v>
      </c>
      <c r="F4" s="72">
        <f>SUM(E4/B4*100)</f>
        <v>69.760645245559033</v>
      </c>
      <c r="G4" s="86">
        <v>17.25</v>
      </c>
      <c r="I4" s="3"/>
    </row>
    <row r="5" spans="1:9" x14ac:dyDescent="0.25">
      <c r="A5" s="80" t="s">
        <v>62</v>
      </c>
      <c r="B5" s="72">
        <v>498.5</v>
      </c>
      <c r="C5" s="82">
        <v>309.52999999999997</v>
      </c>
      <c r="D5" s="83">
        <f t="shared" ref="D5:D13" si="2">SUM(C5/B5)*100</f>
        <v>62.092276830491464</v>
      </c>
      <c r="E5" s="81">
        <f t="shared" si="0"/>
        <v>188.97000000000003</v>
      </c>
      <c r="F5" s="72">
        <f t="shared" si="1"/>
        <v>37.907723169508536</v>
      </c>
      <c r="G5" s="86">
        <v>13.11</v>
      </c>
      <c r="I5" s="3"/>
    </row>
    <row r="6" spans="1:9" x14ac:dyDescent="0.25">
      <c r="A6" s="80" t="s">
        <v>63</v>
      </c>
      <c r="B6" s="81">
        <v>932.22</v>
      </c>
      <c r="C6" s="82">
        <v>773.19</v>
      </c>
      <c r="D6" s="83">
        <f t="shared" si="2"/>
        <v>82.940722147132647</v>
      </c>
      <c r="E6" s="81">
        <f t="shared" si="0"/>
        <v>159.02999999999997</v>
      </c>
      <c r="F6" s="72">
        <f t="shared" si="1"/>
        <v>17.059277852867346</v>
      </c>
      <c r="G6" s="86">
        <v>37.9</v>
      </c>
      <c r="I6" s="3"/>
    </row>
    <row r="7" spans="1:9" x14ac:dyDescent="0.25">
      <c r="A7" s="80" t="s">
        <v>64</v>
      </c>
      <c r="B7" s="81">
        <v>289.66000000000003</v>
      </c>
      <c r="C7" s="82">
        <v>124.31</v>
      </c>
      <c r="D7" s="83">
        <f t="shared" si="2"/>
        <v>42.915832355175034</v>
      </c>
      <c r="E7" s="81">
        <f t="shared" si="0"/>
        <v>165.35000000000002</v>
      </c>
      <c r="F7" s="72">
        <f t="shared" si="1"/>
        <v>57.084167644824966</v>
      </c>
      <c r="G7" s="86">
        <v>10.26</v>
      </c>
      <c r="I7" s="3"/>
    </row>
    <row r="8" spans="1:9" x14ac:dyDescent="0.25">
      <c r="A8" s="80" t="s">
        <v>65</v>
      </c>
      <c r="B8" s="81">
        <v>245.89</v>
      </c>
      <c r="C8" s="82">
        <v>190.58</v>
      </c>
      <c r="D8" s="83">
        <f t="shared" si="2"/>
        <v>77.506201960226122</v>
      </c>
      <c r="E8" s="81">
        <f t="shared" si="0"/>
        <v>55.309999999999974</v>
      </c>
      <c r="F8" s="72">
        <f t="shared" si="1"/>
        <v>22.493798039773875</v>
      </c>
      <c r="G8" s="86">
        <v>6.32</v>
      </c>
      <c r="I8" s="3"/>
    </row>
    <row r="9" spans="1:9" x14ac:dyDescent="0.25">
      <c r="A9" s="80" t="s">
        <v>66</v>
      </c>
      <c r="B9" s="81">
        <v>470.11</v>
      </c>
      <c r="C9" s="82">
        <v>214.73</v>
      </c>
      <c r="D9" s="83">
        <f t="shared" si="2"/>
        <v>45.676543787624169</v>
      </c>
      <c r="E9" s="81">
        <f t="shared" si="0"/>
        <v>255.38000000000002</v>
      </c>
      <c r="F9" s="72">
        <f t="shared" si="1"/>
        <v>54.323456212375831</v>
      </c>
      <c r="G9" s="86">
        <v>9.0299999999999994</v>
      </c>
      <c r="I9" s="3"/>
    </row>
    <row r="10" spans="1:9" x14ac:dyDescent="0.25">
      <c r="A10" s="80" t="s">
        <v>67</v>
      </c>
      <c r="B10" s="81">
        <v>89.02</v>
      </c>
      <c r="C10" s="82">
        <v>38.35</v>
      </c>
      <c r="D10" s="83">
        <f t="shared" si="2"/>
        <v>43.080206695124694</v>
      </c>
      <c r="E10" s="81">
        <f t="shared" si="0"/>
        <v>50.669999999999995</v>
      </c>
      <c r="F10" s="72">
        <f t="shared" si="1"/>
        <v>56.919793304875313</v>
      </c>
      <c r="G10" s="86">
        <v>0.97</v>
      </c>
      <c r="I10" s="3"/>
    </row>
    <row r="11" spans="1:9" x14ac:dyDescent="0.25">
      <c r="A11" s="80" t="s">
        <v>68</v>
      </c>
      <c r="B11" s="81">
        <v>94.15</v>
      </c>
      <c r="C11" s="82">
        <v>19.22</v>
      </c>
      <c r="D11" s="83">
        <f t="shared" si="2"/>
        <v>20.414232607541155</v>
      </c>
      <c r="E11" s="81">
        <f t="shared" si="0"/>
        <v>74.930000000000007</v>
      </c>
      <c r="F11" s="72">
        <f t="shared" si="1"/>
        <v>79.585767392458834</v>
      </c>
      <c r="G11" s="86">
        <v>0.67</v>
      </c>
      <c r="I11" s="3"/>
    </row>
    <row r="12" spans="1:9" x14ac:dyDescent="0.25">
      <c r="A12" s="80" t="s">
        <v>69</v>
      </c>
      <c r="B12" s="81">
        <v>104.15</v>
      </c>
      <c r="C12" s="82">
        <v>0.65</v>
      </c>
      <c r="D12" s="83">
        <f t="shared" si="2"/>
        <v>0.62409985597695639</v>
      </c>
      <c r="E12" s="81">
        <f t="shared" si="0"/>
        <v>103.5</v>
      </c>
      <c r="F12" s="72">
        <f t="shared" si="1"/>
        <v>99.375900144023035</v>
      </c>
      <c r="G12" s="86">
        <v>0.6</v>
      </c>
      <c r="I12" s="3"/>
    </row>
    <row r="13" spans="1:9" x14ac:dyDescent="0.25">
      <c r="A13" s="84" t="s">
        <v>9</v>
      </c>
      <c r="B13" s="85">
        <f>SUM(B3:B12)</f>
        <v>3487.4500000000003</v>
      </c>
      <c r="C13" s="85">
        <f>SUM(C3:C12)</f>
        <v>1915.12</v>
      </c>
      <c r="D13" s="90">
        <f t="shared" si="2"/>
        <v>54.914622431862817</v>
      </c>
      <c r="E13" s="91">
        <f t="shared" si="0"/>
        <v>1572.3300000000004</v>
      </c>
      <c r="F13" s="92">
        <f t="shared" si="1"/>
        <v>45.085377568137183</v>
      </c>
      <c r="G13" s="93">
        <v>100</v>
      </c>
      <c r="I13" s="3"/>
    </row>
    <row r="14" spans="1:9" ht="31.5" customHeight="1" x14ac:dyDescent="0.25">
      <c r="A14" s="124" t="s">
        <v>70</v>
      </c>
      <c r="B14" s="124"/>
      <c r="C14" s="124"/>
      <c r="D14" s="124"/>
      <c r="E14" s="124"/>
      <c r="F14" s="124"/>
      <c r="G14" s="124"/>
      <c r="H14" s="1"/>
    </row>
    <row r="16" spans="1:9" x14ac:dyDescent="0.25">
      <c r="D16" s="83"/>
      <c r="F16" s="72"/>
      <c r="G16" s="1"/>
    </row>
    <row r="19" spans="6:7" x14ac:dyDescent="0.25">
      <c r="F19" s="87">
        <v>462933.57</v>
      </c>
      <c r="G19">
        <f>SUM(F19/6)</f>
        <v>77155.595000000001</v>
      </c>
    </row>
    <row r="20" spans="6:7" x14ac:dyDescent="0.25">
      <c r="F20" s="87">
        <v>978708.94</v>
      </c>
      <c r="G20">
        <f>SUM(F20/10)</f>
        <v>97870.894</v>
      </c>
    </row>
    <row r="21" spans="6:7" x14ac:dyDescent="0.25">
      <c r="F21" s="87">
        <f>SUM(F19:F20)</f>
        <v>1441642.51</v>
      </c>
      <c r="G21">
        <f>SUM(F21/16)</f>
        <v>90102.656875000001</v>
      </c>
    </row>
    <row r="22" spans="6:7" x14ac:dyDescent="0.25">
      <c r="F22" s="87">
        <v>1772765.71</v>
      </c>
      <c r="G22">
        <f>SUM(F22/21)</f>
        <v>84417.414761904758</v>
      </c>
    </row>
  </sheetData>
  <mergeCells count="2">
    <mergeCell ref="A1:G1"/>
    <mergeCell ref="A14:G14"/>
  </mergeCells>
  <phoneticPr fontId="8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22" workbookViewId="0">
      <selection activeCell="O21" sqref="O21"/>
    </sheetView>
  </sheetViews>
  <sheetFormatPr defaultRowHeight="15" x14ac:dyDescent="0.25"/>
  <cols>
    <col min="1" max="1" width="11.5703125" customWidth="1"/>
    <col min="5" max="5" width="8.28515625" customWidth="1"/>
    <col min="6" max="6" width="9.85546875" customWidth="1"/>
    <col min="7" max="8" width="8.28515625" customWidth="1"/>
    <col min="11" max="11" width="9.5703125" customWidth="1"/>
    <col min="12" max="12" width="7.85546875" customWidth="1"/>
  </cols>
  <sheetData>
    <row r="1" spans="1:4" x14ac:dyDescent="0.25">
      <c r="A1" t="s">
        <v>11</v>
      </c>
      <c r="B1" s="75" t="s">
        <v>45</v>
      </c>
    </row>
    <row r="2" spans="1:4" x14ac:dyDescent="0.25">
      <c r="A2" s="30">
        <v>1989</v>
      </c>
      <c r="B2" s="76">
        <v>2</v>
      </c>
      <c r="C2" s="30" t="s">
        <v>46</v>
      </c>
      <c r="D2" s="30"/>
    </row>
    <row r="3" spans="1:4" x14ac:dyDescent="0.25">
      <c r="A3" s="30">
        <v>1990</v>
      </c>
      <c r="B3" s="76">
        <v>5</v>
      </c>
      <c r="C3" s="30" t="s">
        <v>47</v>
      </c>
      <c r="D3" s="30"/>
    </row>
    <row r="4" spans="1:4" x14ac:dyDescent="0.25">
      <c r="A4" s="30">
        <v>1997</v>
      </c>
      <c r="B4" s="76">
        <v>15</v>
      </c>
      <c r="C4" s="30" t="s">
        <v>48</v>
      </c>
      <c r="D4" s="30"/>
    </row>
    <row r="5" spans="1:4" x14ac:dyDescent="0.25">
      <c r="A5" s="30">
        <v>2000</v>
      </c>
      <c r="B5" s="76">
        <v>25</v>
      </c>
      <c r="C5" s="30" t="s">
        <v>49</v>
      </c>
      <c r="D5" s="30"/>
    </row>
    <row r="6" spans="1:4" x14ac:dyDescent="0.25">
      <c r="A6" s="30">
        <v>2002</v>
      </c>
      <c r="B6" s="76">
        <v>27</v>
      </c>
      <c r="C6" s="30" t="s">
        <v>50</v>
      </c>
      <c r="D6" s="30"/>
    </row>
    <row r="7" spans="1:4" x14ac:dyDescent="0.25">
      <c r="A7" s="30">
        <v>2012</v>
      </c>
      <c r="B7" s="76">
        <v>77</v>
      </c>
      <c r="C7" s="30" t="s">
        <v>51</v>
      </c>
      <c r="D7" s="30"/>
    </row>
    <row r="8" spans="1:4" x14ac:dyDescent="0.25">
      <c r="A8" s="30">
        <v>2014</v>
      </c>
      <c r="B8" s="76">
        <v>80</v>
      </c>
      <c r="C8" s="30" t="s">
        <v>52</v>
      </c>
      <c r="D8" s="30"/>
    </row>
    <row r="9" spans="1:4" x14ac:dyDescent="0.25">
      <c r="A9" s="30">
        <v>2017</v>
      </c>
      <c r="B9" s="76">
        <v>83</v>
      </c>
      <c r="C9" s="30" t="s">
        <v>52</v>
      </c>
      <c r="D9" s="30"/>
    </row>
    <row r="10" spans="1:4" x14ac:dyDescent="0.25">
      <c r="A10" s="30">
        <v>2024</v>
      </c>
      <c r="B10" s="76">
        <v>94</v>
      </c>
      <c r="C10" s="30" t="s">
        <v>54</v>
      </c>
      <c r="D10" s="30"/>
    </row>
    <row r="11" spans="1:4" x14ac:dyDescent="0.25">
      <c r="A11" s="30">
        <v>2027</v>
      </c>
      <c r="B11" s="76">
        <v>99</v>
      </c>
      <c r="C11" s="30" t="s">
        <v>53</v>
      </c>
      <c r="D11" s="30"/>
    </row>
    <row r="12" spans="1:4" x14ac:dyDescent="0.25">
      <c r="B12" s="68"/>
    </row>
    <row r="13" spans="1:4" x14ac:dyDescent="0.25">
      <c r="B13" s="68"/>
    </row>
    <row r="14" spans="1:4" x14ac:dyDescent="0.25">
      <c r="B14" s="68"/>
    </row>
    <row r="15" spans="1:4" x14ac:dyDescent="0.25">
      <c r="B15" s="68"/>
    </row>
    <row r="16" spans="1:4" x14ac:dyDescent="0.25">
      <c r="B16" s="68"/>
    </row>
    <row r="17" spans="1:12" x14ac:dyDescent="0.25">
      <c r="B17" s="68"/>
    </row>
    <row r="18" spans="1:12" x14ac:dyDescent="0.25">
      <c r="B18" s="68"/>
    </row>
    <row r="19" spans="1:12" x14ac:dyDescent="0.25">
      <c r="B19" s="68"/>
    </row>
    <row r="21" spans="1:12" ht="18.75" customHeight="1" x14ac:dyDescent="0.25">
      <c r="A21" s="62"/>
      <c r="B21" s="69"/>
      <c r="C21" s="62"/>
      <c r="D21" s="62"/>
      <c r="E21" s="62"/>
    </row>
    <row r="22" spans="1:12" x14ac:dyDescent="0.25">
      <c r="B22" s="2"/>
      <c r="C22" s="70"/>
    </row>
    <row r="23" spans="1:12" x14ac:dyDescent="0.25">
      <c r="B23" s="2"/>
      <c r="C23" s="70"/>
      <c r="G23" s="71"/>
    </row>
    <row r="24" spans="1:12" x14ac:dyDescent="0.25">
      <c r="B24" s="2"/>
      <c r="C24" s="72"/>
      <c r="G24" s="71"/>
    </row>
    <row r="25" spans="1:12" x14ac:dyDescent="0.25">
      <c r="B25" s="2"/>
      <c r="C25" s="72"/>
      <c r="G25" s="71"/>
    </row>
    <row r="26" spans="1:12" x14ac:dyDescent="0.25">
      <c r="B26" s="2"/>
      <c r="C26" s="72"/>
      <c r="G26" s="71"/>
    </row>
    <row r="27" spans="1:12" x14ac:dyDescent="0.25">
      <c r="B27" s="2"/>
      <c r="C27" s="72"/>
      <c r="G27" s="71"/>
    </row>
    <row r="28" spans="1:12" x14ac:dyDescent="0.25">
      <c r="B28" s="2"/>
      <c r="C28" s="72"/>
    </row>
    <row r="29" spans="1:12" x14ac:dyDescent="0.25">
      <c r="B29" s="2"/>
      <c r="C29" s="72"/>
    </row>
    <row r="30" spans="1:12" x14ac:dyDescent="0.25">
      <c r="B30" s="2"/>
      <c r="C30" s="72"/>
    </row>
    <row r="31" spans="1:12" ht="86.25" customHeight="1" x14ac:dyDescent="0.25">
      <c r="C31" s="77" t="s">
        <v>46</v>
      </c>
      <c r="D31" s="77" t="s">
        <v>47</v>
      </c>
      <c r="E31" s="77" t="s">
        <v>48</v>
      </c>
      <c r="F31" s="77" t="s">
        <v>49</v>
      </c>
      <c r="G31" s="77" t="s">
        <v>50</v>
      </c>
      <c r="H31" s="77" t="s">
        <v>51</v>
      </c>
      <c r="I31" s="77" t="s">
        <v>52</v>
      </c>
      <c r="J31" s="77" t="s">
        <v>52</v>
      </c>
      <c r="K31" s="77" t="s">
        <v>54</v>
      </c>
      <c r="L31" s="77" t="s">
        <v>53</v>
      </c>
    </row>
    <row r="32" spans="1:12" x14ac:dyDescent="0.25">
      <c r="B32" s="2"/>
      <c r="C32" s="74"/>
    </row>
    <row r="33" spans="2:3" x14ac:dyDescent="0.25">
      <c r="B33" s="2"/>
      <c r="C33" s="74"/>
    </row>
    <row r="34" spans="2:3" x14ac:dyDescent="0.25">
      <c r="B34" s="2"/>
      <c r="C34" s="74"/>
    </row>
    <row r="35" spans="2:3" x14ac:dyDescent="0.25">
      <c r="B35" s="2"/>
      <c r="C35" s="74"/>
    </row>
    <row r="36" spans="2:3" x14ac:dyDescent="0.25">
      <c r="B36" s="2"/>
      <c r="C36" s="74"/>
    </row>
    <row r="37" spans="2:3" x14ac:dyDescent="0.25">
      <c r="B37" s="2"/>
      <c r="C37" s="74"/>
    </row>
    <row r="38" spans="2:3" x14ac:dyDescent="0.25">
      <c r="B38" s="2"/>
      <c r="C38" s="74"/>
    </row>
    <row r="39" spans="2:3" x14ac:dyDescent="0.25">
      <c r="B39" s="2"/>
      <c r="C39" s="74"/>
    </row>
    <row r="40" spans="2:3" x14ac:dyDescent="0.25">
      <c r="B40" s="2"/>
      <c r="C40" s="74"/>
    </row>
    <row r="41" spans="2:3" x14ac:dyDescent="0.25">
      <c r="B41" s="2"/>
      <c r="C41" s="74"/>
    </row>
    <row r="42" spans="2:3" x14ac:dyDescent="0.25">
      <c r="B42" s="2"/>
      <c r="C42" s="74"/>
    </row>
    <row r="43" spans="2:3" x14ac:dyDescent="0.25">
      <c r="B43" s="2"/>
      <c r="C43" s="74"/>
    </row>
    <row r="44" spans="2:3" x14ac:dyDescent="0.25">
      <c r="B44" s="2"/>
      <c r="C44" s="73"/>
    </row>
    <row r="45" spans="2:3" x14ac:dyDescent="0.25">
      <c r="B45" s="2"/>
      <c r="C45" s="73"/>
    </row>
    <row r="46" spans="2:3" x14ac:dyDescent="0.25">
      <c r="B46" s="2"/>
      <c r="C46" s="73"/>
    </row>
    <row r="47" spans="2:3" x14ac:dyDescent="0.25">
      <c r="B47" s="2"/>
      <c r="C47" s="72"/>
    </row>
    <row r="48" spans="2:3" x14ac:dyDescent="0.25">
      <c r="B48" s="2"/>
      <c r="C48" s="72"/>
    </row>
    <row r="49" spans="2:3" x14ac:dyDescent="0.25">
      <c r="B49" s="2"/>
      <c r="C49" s="72"/>
    </row>
  </sheetData>
  <phoneticPr fontId="8" type="noConversion"/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13" sqref="D13"/>
    </sheetView>
  </sheetViews>
  <sheetFormatPr defaultRowHeight="15" x14ac:dyDescent="0.25"/>
  <sheetData>
    <row r="1" spans="1:7" ht="30" x14ac:dyDescent="0.25">
      <c r="A1" s="62" t="s">
        <v>11</v>
      </c>
      <c r="B1" s="69" t="s">
        <v>41</v>
      </c>
      <c r="C1" s="62" t="s">
        <v>42</v>
      </c>
      <c r="D1" s="62"/>
      <c r="E1" s="62"/>
    </row>
    <row r="2" spans="1:7" x14ac:dyDescent="0.25">
      <c r="A2">
        <v>1995</v>
      </c>
      <c r="B2" s="2">
        <v>5</v>
      </c>
      <c r="C2" s="70">
        <v>2.5</v>
      </c>
    </row>
    <row r="3" spans="1:7" x14ac:dyDescent="0.25">
      <c r="A3">
        <v>1996</v>
      </c>
      <c r="B3" s="2">
        <v>5</v>
      </c>
      <c r="C3" s="70">
        <v>4.18</v>
      </c>
      <c r="G3" s="71" t="s">
        <v>43</v>
      </c>
    </row>
    <row r="4" spans="1:7" x14ac:dyDescent="0.25">
      <c r="A4">
        <v>1997</v>
      </c>
      <c r="B4" s="2">
        <v>15</v>
      </c>
      <c r="C4" s="72"/>
      <c r="G4" s="71" t="s">
        <v>44</v>
      </c>
    </row>
    <row r="5" spans="1:7" x14ac:dyDescent="0.25">
      <c r="A5">
        <v>1998</v>
      </c>
      <c r="B5" s="2">
        <v>15</v>
      </c>
      <c r="C5" s="72"/>
    </row>
    <row r="6" spans="1:7" x14ac:dyDescent="0.25">
      <c r="A6">
        <v>1999</v>
      </c>
      <c r="B6" s="2">
        <v>15</v>
      </c>
      <c r="C6" s="72"/>
    </row>
    <row r="7" spans="1:7" x14ac:dyDescent="0.25">
      <c r="A7">
        <v>2000</v>
      </c>
      <c r="B7" s="2">
        <v>25</v>
      </c>
      <c r="C7" s="73">
        <v>4.24</v>
      </c>
    </row>
    <row r="8" spans="1:7" x14ac:dyDescent="0.25">
      <c r="A8">
        <v>2001</v>
      </c>
      <c r="B8" s="2">
        <v>25</v>
      </c>
      <c r="C8" s="74">
        <v>10.210000000000001</v>
      </c>
    </row>
    <row r="9" spans="1:7" x14ac:dyDescent="0.25">
      <c r="A9">
        <v>2002</v>
      </c>
      <c r="B9" s="2">
        <v>27</v>
      </c>
      <c r="C9" s="74">
        <v>14.1</v>
      </c>
    </row>
    <row r="10" spans="1:7" x14ac:dyDescent="0.25">
      <c r="A10">
        <v>2003</v>
      </c>
      <c r="B10" s="2">
        <v>27</v>
      </c>
      <c r="C10" s="74">
        <v>18.7</v>
      </c>
    </row>
    <row r="11" spans="1:7" x14ac:dyDescent="0.25">
      <c r="A11">
        <v>2004</v>
      </c>
      <c r="B11" s="2">
        <v>27</v>
      </c>
      <c r="C11" s="74">
        <v>16.100000000000001</v>
      </c>
    </row>
    <row r="12" spans="1:7" x14ac:dyDescent="0.25">
      <c r="A12">
        <v>2005</v>
      </c>
      <c r="B12" s="2">
        <v>27</v>
      </c>
      <c r="C12" s="74">
        <v>16.8</v>
      </c>
    </row>
    <row r="13" spans="1:7" x14ac:dyDescent="0.25">
      <c r="A13">
        <v>2006</v>
      </c>
      <c r="B13" s="2">
        <v>27</v>
      </c>
      <c r="C13" s="74">
        <v>20.6</v>
      </c>
    </row>
    <row r="14" spans="1:7" x14ac:dyDescent="0.25">
      <c r="A14">
        <v>2007</v>
      </c>
      <c r="B14" s="2">
        <v>27</v>
      </c>
      <c r="C14" s="74">
        <v>17.399999999999999</v>
      </c>
    </row>
    <row r="15" spans="1:7" x14ac:dyDescent="0.25">
      <c r="A15">
        <v>2008</v>
      </c>
      <c r="B15" s="2">
        <v>27</v>
      </c>
      <c r="C15" s="74">
        <v>16.8</v>
      </c>
    </row>
    <row r="16" spans="1:7" x14ac:dyDescent="0.25">
      <c r="A16">
        <v>2009</v>
      </c>
      <c r="B16" s="2">
        <v>27</v>
      </c>
      <c r="C16" s="74">
        <v>18.100000000000001</v>
      </c>
    </row>
    <row r="17" spans="1:3" x14ac:dyDescent="0.25">
      <c r="A17">
        <v>2010</v>
      </c>
      <c r="B17" s="2">
        <v>27</v>
      </c>
      <c r="C17" s="74">
        <v>17.7</v>
      </c>
    </row>
    <row r="18" spans="1:3" x14ac:dyDescent="0.25">
      <c r="A18">
        <v>2011</v>
      </c>
      <c r="B18" s="2">
        <v>27</v>
      </c>
      <c r="C18" s="74">
        <v>18.5</v>
      </c>
    </row>
    <row r="19" spans="1:3" x14ac:dyDescent="0.25">
      <c r="A19">
        <v>2012</v>
      </c>
      <c r="B19" s="2">
        <v>77</v>
      </c>
      <c r="C19" s="74">
        <v>19</v>
      </c>
    </row>
    <row r="20" spans="1:3" x14ac:dyDescent="0.25">
      <c r="A20">
        <v>2013</v>
      </c>
      <c r="B20" s="2">
        <v>77</v>
      </c>
      <c r="C20" s="73">
        <v>18.2</v>
      </c>
    </row>
    <row r="21" spans="1:3" x14ac:dyDescent="0.25">
      <c r="A21">
        <v>2014</v>
      </c>
      <c r="B21" s="2">
        <v>80</v>
      </c>
      <c r="C21" s="73">
        <v>33.700000000000003</v>
      </c>
    </row>
    <row r="22" spans="1:3" x14ac:dyDescent="0.25">
      <c r="A22">
        <v>2015</v>
      </c>
      <c r="B22" s="2">
        <v>80</v>
      </c>
      <c r="C22" s="73">
        <v>56.5</v>
      </c>
    </row>
    <row r="23" spans="1:3" x14ac:dyDescent="0.25">
      <c r="A23">
        <v>2017</v>
      </c>
      <c r="B23" s="2">
        <v>83</v>
      </c>
      <c r="C23" s="72"/>
    </row>
    <row r="24" spans="1:3" x14ac:dyDescent="0.25">
      <c r="A24">
        <v>2024</v>
      </c>
      <c r="B24" s="2">
        <v>94</v>
      </c>
      <c r="C24" s="72"/>
    </row>
    <row r="25" spans="1:3" x14ac:dyDescent="0.25">
      <c r="A25">
        <v>2027</v>
      </c>
      <c r="B25" s="2">
        <v>99</v>
      </c>
      <c r="C25" s="72"/>
    </row>
  </sheetData>
  <phoneticPr fontId="8" type="noConversion"/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9" workbookViewId="0">
      <selection activeCell="L37" sqref="L37"/>
    </sheetView>
  </sheetViews>
  <sheetFormatPr defaultRowHeight="15" x14ac:dyDescent="0.25"/>
  <sheetData>
    <row r="1" spans="1:11" ht="39.75" customHeight="1" thickBot="1" x14ac:dyDescent="0.3">
      <c r="A1" s="111" t="s">
        <v>31</v>
      </c>
      <c r="B1" s="111"/>
      <c r="C1" s="111"/>
      <c r="D1" s="111"/>
      <c r="E1" s="111"/>
      <c r="F1" s="111"/>
      <c r="G1" s="111"/>
      <c r="H1" s="125"/>
      <c r="I1" s="125"/>
      <c r="J1" s="111"/>
      <c r="K1" s="111"/>
    </row>
    <row r="2" spans="1:11" ht="26.25" customHeight="1" thickBot="1" x14ac:dyDescent="0.3">
      <c r="A2" s="112" t="s">
        <v>11</v>
      </c>
      <c r="B2" s="127" t="s">
        <v>34</v>
      </c>
      <c r="C2" s="128"/>
      <c r="D2" s="115"/>
      <c r="E2" s="116"/>
      <c r="F2" s="117" t="s">
        <v>10</v>
      </c>
      <c r="G2" s="118"/>
      <c r="H2" s="129" t="s">
        <v>32</v>
      </c>
      <c r="I2" s="130"/>
      <c r="J2" s="115" t="s">
        <v>33</v>
      </c>
      <c r="K2" s="115"/>
    </row>
    <row r="3" spans="1:11" x14ac:dyDescent="0.25">
      <c r="A3" s="126"/>
      <c r="B3" s="104" t="s">
        <v>6</v>
      </c>
      <c r="C3" s="105" t="s">
        <v>7</v>
      </c>
      <c r="D3" s="103" t="s">
        <v>8</v>
      </c>
      <c r="E3" s="19" t="s">
        <v>9</v>
      </c>
      <c r="F3" s="19" t="s">
        <v>6</v>
      </c>
      <c r="G3" s="95" t="s">
        <v>7</v>
      </c>
      <c r="H3" s="97" t="s">
        <v>6</v>
      </c>
      <c r="I3" s="98" t="s">
        <v>7</v>
      </c>
      <c r="J3" s="96" t="s">
        <v>28</v>
      </c>
      <c r="K3" s="32" t="s">
        <v>29</v>
      </c>
    </row>
    <row r="4" spans="1:11" x14ac:dyDescent="0.25">
      <c r="A4" s="33">
        <v>1995</v>
      </c>
      <c r="B4" s="106">
        <v>36.760735260762026</v>
      </c>
      <c r="C4" s="107">
        <v>24.929240737869367</v>
      </c>
      <c r="D4" s="34" t="s">
        <v>3</v>
      </c>
      <c r="E4" s="23">
        <v>61.689975998631397</v>
      </c>
      <c r="F4" s="22">
        <v>100</v>
      </c>
      <c r="G4" s="22">
        <v>100</v>
      </c>
      <c r="H4" s="99">
        <v>59.589478948050768</v>
      </c>
      <c r="I4" s="100">
        <v>40.410521051949225</v>
      </c>
      <c r="J4" s="35" t="s">
        <v>3</v>
      </c>
      <c r="K4" s="35" t="s">
        <v>3</v>
      </c>
    </row>
    <row r="5" spans="1:11" x14ac:dyDescent="0.25">
      <c r="A5" s="33">
        <v>1996</v>
      </c>
      <c r="B5" s="106">
        <v>32.54927009416209</v>
      </c>
      <c r="C5" s="107">
        <v>29.924462365593396</v>
      </c>
      <c r="D5" s="34" t="s">
        <v>3</v>
      </c>
      <c r="E5" s="23">
        <v>62.473732459755489</v>
      </c>
      <c r="F5" s="22">
        <v>88.543577442817906</v>
      </c>
      <c r="G5" s="22">
        <v>120.0376003435031</v>
      </c>
      <c r="H5" s="99">
        <v>52.100729078624795</v>
      </c>
      <c r="I5" s="100">
        <v>47.899270921375191</v>
      </c>
      <c r="J5" s="35" t="s">
        <v>3</v>
      </c>
      <c r="K5" s="35" t="s">
        <v>3</v>
      </c>
    </row>
    <row r="6" spans="1:11" x14ac:dyDescent="0.25">
      <c r="A6" s="33">
        <v>1997</v>
      </c>
      <c r="B6" s="106">
        <v>50.797893759440605</v>
      </c>
      <c r="C6" s="107">
        <v>30.479755610966706</v>
      </c>
      <c r="D6" s="34" t="s">
        <v>3</v>
      </c>
      <c r="E6" s="23">
        <v>81.277649370407318</v>
      </c>
      <c r="F6" s="22">
        <v>138.18519515212654</v>
      </c>
      <c r="G6" s="22">
        <v>122.26507791176205</v>
      </c>
      <c r="H6" s="99">
        <v>62.499216147281686</v>
      </c>
      <c r="I6" s="100">
        <v>37.5007838527183</v>
      </c>
      <c r="J6" s="35" t="s">
        <v>3</v>
      </c>
      <c r="K6" s="35" t="s">
        <v>3</v>
      </c>
    </row>
    <row r="7" spans="1:11" x14ac:dyDescent="0.25">
      <c r="A7" s="33">
        <v>1998</v>
      </c>
      <c r="B7" s="106">
        <v>49.168254950745556</v>
      </c>
      <c r="C7" s="107">
        <v>63.919635929215183</v>
      </c>
      <c r="D7" s="23">
        <v>5.4394831708319193</v>
      </c>
      <c r="E7" s="23">
        <v>118.52737405079264</v>
      </c>
      <c r="F7" s="22">
        <v>133.75209881404948</v>
      </c>
      <c r="G7" s="22">
        <v>256.40426277450365</v>
      </c>
      <c r="H7" s="99">
        <v>41.482615593656398</v>
      </c>
      <c r="I7" s="100">
        <v>53.928163380911187</v>
      </c>
      <c r="J7" s="23">
        <v>53.241057765490829</v>
      </c>
      <c r="K7" s="23">
        <v>46.758942234509185</v>
      </c>
    </row>
    <row r="8" spans="1:11" x14ac:dyDescent="0.25">
      <c r="A8" s="33">
        <v>1999</v>
      </c>
      <c r="B8" s="106">
        <v>37.178769559815791</v>
      </c>
      <c r="C8" s="107">
        <v>37.38761432907723</v>
      </c>
      <c r="D8" s="23">
        <v>6.7652576062882321</v>
      </c>
      <c r="E8" s="23">
        <v>81.331641495181245</v>
      </c>
      <c r="F8" s="22">
        <v>101.13717610947779</v>
      </c>
      <c r="G8" s="22">
        <v>149.97494196557167</v>
      </c>
      <c r="H8" s="99">
        <v>45.712552797816784</v>
      </c>
      <c r="I8" s="100">
        <v>45.969334494856327</v>
      </c>
      <c r="J8" s="23">
        <v>61.155717784724985</v>
      </c>
      <c r="K8" s="23">
        <v>38.844282215275008</v>
      </c>
    </row>
    <row r="9" spans="1:11" x14ac:dyDescent="0.25">
      <c r="A9" s="33">
        <v>2000</v>
      </c>
      <c r="B9" s="106">
        <v>31.119721606781656</v>
      </c>
      <c r="C9" s="107">
        <v>24.017457861245177</v>
      </c>
      <c r="D9" s="23">
        <v>5.4183537684034446</v>
      </c>
      <c r="E9" s="23">
        <v>60.555533236430286</v>
      </c>
      <c r="F9" s="22">
        <v>84.654785564092023</v>
      </c>
      <c r="G9" s="22">
        <v>96.342516460041537</v>
      </c>
      <c r="H9" s="99">
        <v>51.390384897246669</v>
      </c>
      <c r="I9" s="100">
        <v>39.661871636853562</v>
      </c>
      <c r="J9" s="23">
        <v>66.095698404110678</v>
      </c>
      <c r="K9" s="23">
        <v>33.904301595889308</v>
      </c>
    </row>
    <row r="10" spans="1:11" x14ac:dyDescent="0.25">
      <c r="A10" s="33">
        <v>2001</v>
      </c>
      <c r="B10" s="106">
        <v>18.955219503257204</v>
      </c>
      <c r="C10" s="107">
        <v>16.228241143199252</v>
      </c>
      <c r="D10" s="23">
        <v>2.4377400975751007</v>
      </c>
      <c r="E10" s="23">
        <v>37.621200744031555</v>
      </c>
      <c r="F10" s="22">
        <v>51.563765982368103</v>
      </c>
      <c r="G10" s="22">
        <v>65.097213805422271</v>
      </c>
      <c r="H10" s="99">
        <v>50.384408600420258</v>
      </c>
      <c r="I10" s="100">
        <v>43.135893651065338</v>
      </c>
      <c r="J10" s="23">
        <v>78.08409781823363</v>
      </c>
      <c r="K10" s="23">
        <v>21.915902181766356</v>
      </c>
    </row>
    <row r="11" spans="1:11" x14ac:dyDescent="0.25">
      <c r="A11" s="33">
        <v>2002</v>
      </c>
      <c r="B11" s="106">
        <v>18.191867443890864</v>
      </c>
      <c r="C11" s="108">
        <v>16.822807061519089</v>
      </c>
      <c r="D11" s="23">
        <v>2.3115774772339881</v>
      </c>
      <c r="E11" s="23">
        <v>37.326251982643939</v>
      </c>
      <c r="F11" s="22">
        <v>49.48722411248572</v>
      </c>
      <c r="G11" s="22">
        <v>67.482227952349945</v>
      </c>
      <c r="H11" s="99">
        <v>48.737460842170186</v>
      </c>
      <c r="I11" s="100">
        <v>45.069639109068341</v>
      </c>
      <c r="J11" s="23">
        <v>92.915115260182759</v>
      </c>
      <c r="K11" s="23">
        <v>7.0848847398172445</v>
      </c>
    </row>
    <row r="12" spans="1:11" x14ac:dyDescent="0.25">
      <c r="A12" s="33">
        <v>2003</v>
      </c>
      <c r="B12" s="106">
        <v>21.379981849257963</v>
      </c>
      <c r="C12" s="108">
        <v>14.160773864833313</v>
      </c>
      <c r="D12" s="23">
        <v>5.4986791925276668</v>
      </c>
      <c r="E12" s="23">
        <v>41.039434906618936</v>
      </c>
      <c r="F12" s="22">
        <v>58.159831944598515</v>
      </c>
      <c r="G12" s="22">
        <v>56.803871460561759</v>
      </c>
      <c r="H12" s="99">
        <v>52.096189671972667</v>
      </c>
      <c r="I12" s="100">
        <v>34.505284726884554</v>
      </c>
      <c r="J12" s="23">
        <v>99.02718137624349</v>
      </c>
      <c r="K12" s="23">
        <v>0.97281862375651096</v>
      </c>
    </row>
    <row r="13" spans="1:11" x14ac:dyDescent="0.25">
      <c r="A13" s="33">
        <v>2004</v>
      </c>
      <c r="B13" s="106">
        <v>17.537756481764387</v>
      </c>
      <c r="C13" s="108">
        <v>10.218053315417253</v>
      </c>
      <c r="D13" s="23">
        <v>3.9244619806620067</v>
      </c>
      <c r="E13" s="23">
        <v>31.680271777843647</v>
      </c>
      <c r="F13" s="22">
        <v>47.707850121496293</v>
      </c>
      <c r="G13" s="22">
        <v>40.988225124302609</v>
      </c>
      <c r="H13" s="99">
        <v>55.358604890598926</v>
      </c>
      <c r="I13" s="100">
        <v>32.253679473051399</v>
      </c>
      <c r="J13" s="23">
        <v>99.608735738159382</v>
      </c>
      <c r="K13" s="23">
        <v>0.39126426184062024</v>
      </c>
    </row>
    <row r="14" spans="1:11" x14ac:dyDescent="0.25">
      <c r="A14" s="33">
        <v>2005</v>
      </c>
      <c r="B14" s="106">
        <v>17.321974123127397</v>
      </c>
      <c r="C14" s="108">
        <v>6.0854783442330334</v>
      </c>
      <c r="D14" s="23">
        <v>5.1048922074040082</v>
      </c>
      <c r="E14" s="23">
        <v>28.512344674764435</v>
      </c>
      <c r="F14" s="22">
        <v>47.120858710398721</v>
      </c>
      <c r="G14" s="22">
        <v>24.411005566602515</v>
      </c>
      <c r="H14" s="99">
        <v>60.752541822555351</v>
      </c>
      <c r="I14" s="100">
        <v>21.343310813786349</v>
      </c>
      <c r="J14" s="23">
        <v>100</v>
      </c>
      <c r="K14" s="23">
        <v>0</v>
      </c>
    </row>
    <row r="15" spans="1:11" x14ac:dyDescent="0.25">
      <c r="A15" s="33">
        <v>2006</v>
      </c>
      <c r="B15" s="106">
        <v>31.607259979074833</v>
      </c>
      <c r="C15" s="108">
        <v>10.375482422892622</v>
      </c>
      <c r="D15" s="23">
        <v>9.0468115154868176</v>
      </c>
      <c r="E15" s="23">
        <v>51.029553917454272</v>
      </c>
      <c r="F15" s="22">
        <v>85.981033172674458</v>
      </c>
      <c r="G15" s="22">
        <v>41.619728943976597</v>
      </c>
      <c r="H15" s="99">
        <v>61.939126550474924</v>
      </c>
      <c r="I15" s="100">
        <v>20.332300846047112</v>
      </c>
      <c r="J15" s="23">
        <v>100</v>
      </c>
      <c r="K15" s="23">
        <v>0</v>
      </c>
    </row>
    <row r="16" spans="1:11" x14ac:dyDescent="0.25">
      <c r="A16" s="33">
        <v>2007</v>
      </c>
      <c r="B16" s="106">
        <v>36.268197030000003</v>
      </c>
      <c r="C16" s="108">
        <v>22.202157120000003</v>
      </c>
      <c r="D16" s="23">
        <v>8.5839471500000002</v>
      </c>
      <c r="E16" s="23">
        <v>67.054301299999992</v>
      </c>
      <c r="F16" s="22">
        <v>98.660151307452892</v>
      </c>
      <c r="G16" s="22">
        <v>89.060703265917269</v>
      </c>
      <c r="H16" s="99">
        <v>54.087800971538883</v>
      </c>
      <c r="I16" s="100">
        <v>33.110712794795766</v>
      </c>
      <c r="J16" s="23">
        <v>84.97666396532864</v>
      </c>
      <c r="K16" s="23">
        <v>15.023336034671351</v>
      </c>
    </row>
    <row r="17" spans="1:11" x14ac:dyDescent="0.25">
      <c r="A17" s="33">
        <v>2008</v>
      </c>
      <c r="B17" s="106">
        <v>17.989172339350887</v>
      </c>
      <c r="C17" s="107">
        <v>33.180691426228577</v>
      </c>
      <c r="D17" s="23">
        <v>7.5300353739498256</v>
      </c>
      <c r="E17" s="23">
        <v>58.699899139529286</v>
      </c>
      <c r="F17" s="22">
        <v>48.935833877491334</v>
      </c>
      <c r="G17" s="22">
        <v>133.09948656328166</v>
      </c>
      <c r="H17" s="99">
        <v>30.646002127858413</v>
      </c>
      <c r="I17" s="100">
        <v>56.525976897095319</v>
      </c>
      <c r="J17" s="23">
        <v>72.380336648845713</v>
      </c>
      <c r="K17" s="23">
        <v>27.619663351154301</v>
      </c>
    </row>
    <row r="18" spans="1:11" x14ac:dyDescent="0.25">
      <c r="A18" s="33">
        <v>2009</v>
      </c>
      <c r="B18" s="106">
        <v>19.362063389958809</v>
      </c>
      <c r="C18" s="107">
        <v>52.003742189851806</v>
      </c>
      <c r="D18" s="23">
        <v>6.7310407196344846</v>
      </c>
      <c r="E18" s="23">
        <v>78.096846299445104</v>
      </c>
      <c r="F18" s="22">
        <v>52.67050088256979</v>
      </c>
      <c r="G18" s="22">
        <v>208.60539932471451</v>
      </c>
      <c r="H18" s="99">
        <v>24.792375502231234</v>
      </c>
      <c r="I18" s="100">
        <v>66.588786428654174</v>
      </c>
      <c r="J18" s="23">
        <v>51.377367514131265</v>
      </c>
      <c r="K18" s="23">
        <v>48.622632485868735</v>
      </c>
    </row>
    <row r="19" spans="1:11" x14ac:dyDescent="0.25">
      <c r="A19" s="33">
        <v>2010</v>
      </c>
      <c r="B19" s="106">
        <v>15.003736378727693</v>
      </c>
      <c r="C19" s="107">
        <v>101.61944058040152</v>
      </c>
      <c r="D19" s="23">
        <v>4.9590917609695477</v>
      </c>
      <c r="E19" s="23">
        <v>121.58226872009875</v>
      </c>
      <c r="F19" s="22">
        <v>40.814570960833045</v>
      </c>
      <c r="G19" s="22">
        <v>407.63151051782353</v>
      </c>
      <c r="H19" s="99">
        <v>12.340398428712184</v>
      </c>
      <c r="I19" s="100">
        <v>83.580806354539433</v>
      </c>
      <c r="J19" s="23">
        <v>40.279223852244954</v>
      </c>
      <c r="K19" s="23">
        <v>59.720776147755053</v>
      </c>
    </row>
    <row r="20" spans="1:11" x14ac:dyDescent="0.25">
      <c r="A20" s="33">
        <v>2011</v>
      </c>
      <c r="B20" s="106">
        <v>16.286863289180147</v>
      </c>
      <c r="C20" s="107">
        <v>126.24361596614646</v>
      </c>
      <c r="D20" s="23">
        <v>6.438859838635298</v>
      </c>
      <c r="E20" s="23">
        <v>148.96933909396193</v>
      </c>
      <c r="F20" s="22">
        <v>44.305053132505087</v>
      </c>
      <c r="G20" s="22">
        <v>506.40778551419351</v>
      </c>
      <c r="H20" s="99">
        <v>10.933030506973827</v>
      </c>
      <c r="I20" s="100">
        <v>84.744697622991211</v>
      </c>
      <c r="J20" s="23">
        <v>39.459713790014369</v>
      </c>
      <c r="K20" s="23">
        <v>60.540286209985638</v>
      </c>
    </row>
    <row r="21" spans="1:11" x14ac:dyDescent="0.25">
      <c r="A21" s="33">
        <v>2012</v>
      </c>
      <c r="B21" s="106">
        <v>23.371123815900859</v>
      </c>
      <c r="C21" s="107">
        <v>107.99526406801522</v>
      </c>
      <c r="D21" s="23">
        <v>23.794483770798088</v>
      </c>
      <c r="E21" s="23">
        <v>155.16087165471413</v>
      </c>
      <c r="F21" s="22">
        <v>63.576323079824029</v>
      </c>
      <c r="G21" s="22">
        <v>433.20719312547055</v>
      </c>
      <c r="H21" s="99">
        <v>15.062511293381736</v>
      </c>
      <c r="I21" s="100">
        <v>69.602125146822786</v>
      </c>
      <c r="J21" s="23">
        <v>53.413177204662595</v>
      </c>
      <c r="K21" s="23">
        <v>46.586822795337397</v>
      </c>
    </row>
    <row r="22" spans="1:11" x14ac:dyDescent="0.25">
      <c r="A22" s="33">
        <v>2013</v>
      </c>
      <c r="B22" s="106">
        <v>13.791103638428204</v>
      </c>
      <c r="C22" s="107">
        <v>46.263238598023385</v>
      </c>
      <c r="D22" s="23">
        <v>5.9362673541115925</v>
      </c>
      <c r="E22" s="23">
        <v>65.990609590563182</v>
      </c>
      <c r="F22" s="22">
        <v>37.515853642755246</v>
      </c>
      <c r="G22" s="22">
        <v>185.57820947890357</v>
      </c>
      <c r="H22" s="99">
        <v>20.898585001706614</v>
      </c>
      <c r="I22" s="100">
        <v>70.10579063454982</v>
      </c>
      <c r="J22" s="23">
        <v>67.24697156386874</v>
      </c>
      <c r="K22" s="23">
        <v>32.753028436131267</v>
      </c>
    </row>
    <row r="23" spans="1:11" ht="15.75" thickBot="1" x14ac:dyDescent="0.3">
      <c r="A23" s="36">
        <v>2014</v>
      </c>
      <c r="B23" s="109">
        <v>25.9</v>
      </c>
      <c r="C23" s="110">
        <v>13</v>
      </c>
      <c r="D23" s="28">
        <v>8.1</v>
      </c>
      <c r="E23" s="28">
        <v>47</v>
      </c>
      <c r="F23" s="27">
        <v>70.455609269723595</v>
      </c>
      <c r="G23" s="27">
        <v>52.147597019479349</v>
      </c>
      <c r="H23" s="101">
        <v>55.106382978723403</v>
      </c>
      <c r="I23" s="102">
        <v>27.659574468085108</v>
      </c>
      <c r="J23" s="37">
        <v>90.745501285347046</v>
      </c>
      <c r="K23" s="37">
        <v>9.2544987146529571</v>
      </c>
    </row>
    <row r="24" spans="1:11" x14ac:dyDescent="0.25">
      <c r="A24" s="21" t="s">
        <v>13</v>
      </c>
      <c r="B24" s="23"/>
      <c r="C24" s="23"/>
      <c r="D24" s="23"/>
      <c r="E24" s="23"/>
      <c r="F24" s="21"/>
      <c r="G24" s="21"/>
      <c r="H24" s="21"/>
      <c r="I24" s="21"/>
      <c r="J24" s="21"/>
      <c r="K24" s="38"/>
    </row>
    <row r="25" spans="1:11" x14ac:dyDescent="0.25">
      <c r="A25" s="39" t="s">
        <v>30</v>
      </c>
      <c r="B25" s="23"/>
      <c r="C25" s="23"/>
      <c r="D25" s="23"/>
      <c r="E25" s="23"/>
      <c r="F25" s="21"/>
      <c r="G25" s="21"/>
      <c r="H25" s="21"/>
      <c r="I25" s="21"/>
      <c r="J25" s="21"/>
      <c r="K25" s="38"/>
    </row>
    <row r="26" spans="1:11" x14ac:dyDescent="0.25">
      <c r="A26" s="21" t="s">
        <v>12</v>
      </c>
      <c r="B26" s="38"/>
      <c r="C26" s="38"/>
      <c r="D26" s="38"/>
      <c r="E26" s="38"/>
      <c r="F26" s="38"/>
      <c r="G26" s="38"/>
      <c r="H26" s="38"/>
      <c r="I26" s="38"/>
      <c r="J26" s="38"/>
      <c r="K26" s="38"/>
    </row>
  </sheetData>
  <mergeCells count="6">
    <mergeCell ref="A1:K1"/>
    <mergeCell ref="A2:A3"/>
    <mergeCell ref="B2:E2"/>
    <mergeCell ref="F2:G2"/>
    <mergeCell ref="H2:I2"/>
    <mergeCell ref="J2:K2"/>
  </mergeCells>
  <phoneticPr fontId="8" type="noConversion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TAB 1</vt:lpstr>
      <vt:lpstr>TAB 2</vt:lpstr>
      <vt:lpstr>Tab 3</vt:lpstr>
      <vt:lpstr>Tab 4</vt:lpstr>
      <vt:lpstr>Gráfico 1</vt:lpstr>
      <vt:lpstr>Grafico 2</vt:lpstr>
      <vt:lpstr>Gráfico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Antônio Dal Maso</dc:creator>
  <cp:lastModifiedBy>Renato Antônio Dal Maso</cp:lastModifiedBy>
  <cp:lastPrinted>2015-10-27T17:00:57Z</cp:lastPrinted>
  <dcterms:created xsi:type="dcterms:W3CDTF">2015-06-16T15:00:13Z</dcterms:created>
  <dcterms:modified xsi:type="dcterms:W3CDTF">2015-12-29T17:55:51Z</dcterms:modified>
</cp:coreProperties>
</file>